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inkaN\Desktop\"/>
    </mc:Choice>
  </mc:AlternateContent>
  <xr:revisionPtr revIDLastSave="0" documentId="13_ncr:1_{CD6A460F-56A2-4320-BEBE-E510319ECF20}" xr6:coauthVersionLast="45" xr6:coauthVersionMax="45" xr10:uidLastSave="{00000000-0000-0000-0000-000000000000}"/>
  <bookViews>
    <workbookView xWindow="-120" yWindow="-120" windowWidth="25440" windowHeight="15390" tabRatio="762" activeTab="1" xr2:uid="{00000000-000D-0000-FFFF-FFFF00000000}"/>
  </bookViews>
  <sheets>
    <sheet name="Napomene" sheetId="44" r:id="rId1"/>
    <sheet name="OsnovniPodaci" sheetId="48" r:id="rId2"/>
    <sheet name="#BS_A" sheetId="26" r:id="rId3"/>
    <sheet name="#BS_P" sheetId="27" r:id="rId4"/>
    <sheet name="#BU" sheetId="28" r:id="rId5"/>
    <sheet name="#PPP" sheetId="33" r:id="rId6"/>
    <sheet name="#GT_1" sheetId="29" r:id="rId7"/>
    <sheet name="#GT_2" sheetId="30" r:id="rId8"/>
    <sheet name="#IPK" sheetId="31" r:id="rId9"/>
    <sheet name="#ANEX" sheetId="34" r:id="rId10"/>
    <sheet name="#VN" sheetId="35" r:id="rId11"/>
    <sheet name="#CKS" sheetId="36" r:id="rId12"/>
    <sheet name="#OC" sheetId="39" r:id="rId13"/>
    <sheet name="#NZS" sheetId="40" r:id="rId14"/>
    <sheet name="#ZPN" sheetId="41" r:id="rId15"/>
    <sheet name="#STANEX" sheetId="42" r:id="rId16"/>
    <sheet name="#GII" sheetId="43" r:id="rId17"/>
    <sheet name="Ekonomika" sheetId="47" r:id="rId18"/>
    <sheet name="Data" sheetId="45" state="hidden" r:id="rId19"/>
  </sheets>
  <externalReferences>
    <externalReference r:id="rId20"/>
    <externalReference r:id="rId21"/>
  </externalReferences>
  <definedNames>
    <definedName name="Entitet">[2]Data!$T$2:$T$3</definedName>
    <definedName name="OblikPreduzeca">[2]Data!$F$2:$F$6</definedName>
    <definedName name="Opstina">[2]Data!$A$2:$A$80</definedName>
    <definedName name="SifraDjelatnosti">[2]Data!$H$2:$H$824</definedName>
    <definedName name="Sjedište">[1]UnosPod!$F$9</definedName>
    <definedName name="StandardIzvj">[2]Data!$U$2:$U$3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48" l="1"/>
  <c r="AD45" i="48"/>
  <c r="A34" i="48"/>
  <c r="L31" i="48"/>
  <c r="A31" i="48"/>
  <c r="A28" i="48"/>
  <c r="A27" i="48"/>
  <c r="A26" i="48"/>
  <c r="A23" i="48"/>
  <c r="A19" i="48"/>
  <c r="AE16" i="48"/>
  <c r="AB16" i="48"/>
  <c r="A16" i="48"/>
  <c r="A12" i="48"/>
  <c r="A9" i="48"/>
  <c r="B72" i="43" l="1"/>
  <c r="C72" i="43"/>
  <c r="D72" i="43"/>
  <c r="E72" i="43"/>
  <c r="B73" i="43"/>
  <c r="C73" i="43"/>
  <c r="D73" i="43"/>
  <c r="E73" i="43"/>
  <c r="B74" i="43"/>
  <c r="C74" i="43"/>
  <c r="D74" i="43"/>
  <c r="E74" i="43"/>
  <c r="B75" i="43"/>
  <c r="C75" i="43"/>
  <c r="D75" i="43"/>
  <c r="E75" i="43"/>
  <c r="B76" i="43"/>
  <c r="C76" i="43"/>
  <c r="D76" i="43"/>
  <c r="E76" i="43"/>
  <c r="B77" i="43"/>
  <c r="C77" i="43"/>
  <c r="D77" i="43"/>
  <c r="E77" i="43"/>
  <c r="B78" i="43"/>
  <c r="C78" i="43"/>
  <c r="D78" i="43"/>
  <c r="E78" i="43"/>
  <c r="B79" i="43"/>
  <c r="C79" i="43"/>
  <c r="D79" i="43"/>
  <c r="E79" i="43"/>
  <c r="B80" i="43"/>
  <c r="C80" i="43"/>
  <c r="D80" i="43"/>
  <c r="E80" i="43"/>
  <c r="B81" i="43"/>
  <c r="C81" i="43"/>
  <c r="D81" i="43"/>
  <c r="E81" i="43"/>
  <c r="B82" i="43"/>
  <c r="C82" i="43"/>
  <c r="D82" i="43"/>
  <c r="E82" i="43"/>
  <c r="B83" i="43"/>
  <c r="C83" i="43"/>
  <c r="D83" i="43"/>
  <c r="E83" i="43"/>
  <c r="C71" i="43"/>
  <c r="D71" i="43"/>
  <c r="E71" i="43"/>
  <c r="B71" i="43"/>
  <c r="B29" i="43"/>
  <c r="C29" i="43"/>
  <c r="D29" i="43"/>
  <c r="E29" i="43"/>
  <c r="B30" i="43"/>
  <c r="C30" i="43"/>
  <c r="D30" i="43"/>
  <c r="E30" i="43"/>
  <c r="B31" i="43"/>
  <c r="C31" i="43"/>
  <c r="D31" i="43"/>
  <c r="E31" i="43"/>
  <c r="B32" i="43"/>
  <c r="C32" i="43"/>
  <c r="D32" i="43"/>
  <c r="E32" i="43"/>
  <c r="B33" i="43"/>
  <c r="C33" i="43"/>
  <c r="D33" i="43"/>
  <c r="E33" i="43"/>
  <c r="B34" i="43"/>
  <c r="C34" i="43"/>
  <c r="D34" i="43"/>
  <c r="E34" i="43"/>
  <c r="B35" i="43"/>
  <c r="C35" i="43"/>
  <c r="D35" i="43"/>
  <c r="E35" i="43"/>
  <c r="B36" i="43"/>
  <c r="C36" i="43"/>
  <c r="D36" i="43"/>
  <c r="E36" i="43"/>
  <c r="B37" i="43"/>
  <c r="C37" i="43"/>
  <c r="D37" i="43"/>
  <c r="E37" i="43"/>
  <c r="B38" i="43"/>
  <c r="C38" i="43"/>
  <c r="D38" i="43"/>
  <c r="E38" i="43"/>
  <c r="B39" i="43"/>
  <c r="C39" i="43"/>
  <c r="D39" i="43"/>
  <c r="E39" i="43"/>
  <c r="B40" i="43"/>
  <c r="C40" i="43"/>
  <c r="D40" i="43"/>
  <c r="E40" i="43"/>
  <c r="B41" i="43"/>
  <c r="C41" i="43"/>
  <c r="D41" i="43"/>
  <c r="E41" i="43"/>
  <c r="B42" i="43"/>
  <c r="C42" i="43"/>
  <c r="D42" i="43"/>
  <c r="E42" i="43"/>
  <c r="B43" i="43"/>
  <c r="C43" i="43"/>
  <c r="D43" i="43"/>
  <c r="E43" i="43"/>
  <c r="B44" i="43"/>
  <c r="C44" i="43"/>
  <c r="D44" i="43"/>
  <c r="E44" i="43"/>
  <c r="B45" i="43"/>
  <c r="C45" i="43"/>
  <c r="D45" i="43"/>
  <c r="E45" i="43"/>
  <c r="B46" i="43"/>
  <c r="C46" i="43"/>
  <c r="D46" i="43"/>
  <c r="E46" i="43"/>
  <c r="B47" i="43"/>
  <c r="C47" i="43"/>
  <c r="D47" i="43"/>
  <c r="E47" i="43"/>
  <c r="B48" i="43"/>
  <c r="C48" i="43"/>
  <c r="D48" i="43"/>
  <c r="E48" i="43"/>
  <c r="B49" i="43"/>
  <c r="C49" i="43"/>
  <c r="D49" i="43"/>
  <c r="E49" i="43"/>
  <c r="B50" i="43"/>
  <c r="C50" i="43"/>
  <c r="D50" i="43"/>
  <c r="E50" i="43"/>
  <c r="B51" i="43"/>
  <c r="C51" i="43"/>
  <c r="D51" i="43"/>
  <c r="E51" i="43"/>
  <c r="B52" i="43"/>
  <c r="C52" i="43"/>
  <c r="D52" i="43"/>
  <c r="E52" i="43"/>
  <c r="B53" i="43"/>
  <c r="C53" i="43"/>
  <c r="D53" i="43"/>
  <c r="E53" i="43"/>
  <c r="B54" i="43"/>
  <c r="C54" i="43"/>
  <c r="D54" i="43"/>
  <c r="E54" i="43"/>
  <c r="B55" i="43"/>
  <c r="C55" i="43"/>
  <c r="D55" i="43"/>
  <c r="E55" i="43"/>
  <c r="B56" i="43"/>
  <c r="C56" i="43"/>
  <c r="D56" i="43"/>
  <c r="E56" i="43"/>
  <c r="B57" i="43"/>
  <c r="C57" i="43"/>
  <c r="D57" i="43"/>
  <c r="E57" i="43"/>
  <c r="B58" i="43"/>
  <c r="C58" i="43"/>
  <c r="D58" i="43"/>
  <c r="E58" i="43"/>
  <c r="B59" i="43"/>
  <c r="C59" i="43"/>
  <c r="D59" i="43"/>
  <c r="E59" i="43"/>
  <c r="B60" i="43"/>
  <c r="C60" i="43"/>
  <c r="D60" i="43"/>
  <c r="E60" i="43"/>
  <c r="B61" i="43"/>
  <c r="C61" i="43"/>
  <c r="D61" i="43"/>
  <c r="E61" i="43"/>
  <c r="B62" i="43"/>
  <c r="C62" i="43"/>
  <c r="D62" i="43"/>
  <c r="E62" i="43"/>
  <c r="B63" i="43"/>
  <c r="C63" i="43"/>
  <c r="D63" i="43"/>
  <c r="E63" i="43"/>
  <c r="B64" i="43"/>
  <c r="C64" i="43"/>
  <c r="D64" i="43"/>
  <c r="E64" i="43"/>
  <c r="B65" i="43"/>
  <c r="C65" i="43"/>
  <c r="D65" i="43"/>
  <c r="E65" i="43"/>
  <c r="B66" i="43"/>
  <c r="C66" i="43"/>
  <c r="D66" i="43"/>
  <c r="E66" i="43"/>
  <c r="B67" i="43"/>
  <c r="C67" i="43"/>
  <c r="D67" i="43"/>
  <c r="E67" i="43"/>
  <c r="C28" i="43"/>
  <c r="D28" i="43"/>
  <c r="E28" i="43"/>
  <c r="B28" i="43"/>
  <c r="B21" i="43"/>
  <c r="B22" i="43"/>
  <c r="B23" i="43"/>
  <c r="B24" i="43"/>
  <c r="B20" i="43"/>
  <c r="B5" i="43"/>
  <c r="B6" i="43"/>
  <c r="B7" i="43"/>
  <c r="B8" i="43"/>
  <c r="B9" i="43"/>
  <c r="B10" i="43"/>
  <c r="B11" i="43"/>
  <c r="B12" i="43"/>
  <c r="B13" i="43"/>
  <c r="B14" i="43"/>
  <c r="B15" i="43"/>
  <c r="B16" i="43"/>
  <c r="B4" i="43"/>
  <c r="D90" i="42"/>
  <c r="D91" i="42"/>
  <c r="D92" i="42"/>
  <c r="D93" i="42"/>
  <c r="D94" i="42"/>
  <c r="D95" i="42"/>
  <c r="D89" i="42"/>
  <c r="D83" i="42"/>
  <c r="E83" i="42"/>
  <c r="D84" i="42"/>
  <c r="E84" i="42"/>
  <c r="D85" i="42"/>
  <c r="E85" i="42"/>
  <c r="D86" i="42"/>
  <c r="E86" i="42"/>
  <c r="E82" i="42"/>
  <c r="D82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4" i="42"/>
  <c r="D3" i="41"/>
  <c r="D2" i="41"/>
  <c r="E2" i="40"/>
  <c r="F2" i="40"/>
  <c r="G2" i="40"/>
  <c r="H2" i="40"/>
  <c r="I2" i="40"/>
  <c r="J2" i="40"/>
  <c r="E3" i="40"/>
  <c r="F3" i="40"/>
  <c r="G3" i="40"/>
  <c r="H3" i="40"/>
  <c r="I3" i="40"/>
  <c r="J3" i="40"/>
  <c r="E4" i="40"/>
  <c r="F4" i="40"/>
  <c r="G4" i="40"/>
  <c r="H4" i="40"/>
  <c r="I4" i="40"/>
  <c r="J4" i="40"/>
  <c r="E5" i="40"/>
  <c r="F5" i="40"/>
  <c r="G5" i="40"/>
  <c r="H5" i="40"/>
  <c r="I5" i="40"/>
  <c r="J5" i="40"/>
  <c r="E6" i="40"/>
  <c r="F6" i="40"/>
  <c r="G6" i="40"/>
  <c r="H6" i="40"/>
  <c r="I6" i="40"/>
  <c r="J6" i="40"/>
  <c r="D3" i="40"/>
  <c r="D4" i="40"/>
  <c r="D5" i="40"/>
  <c r="D6" i="40"/>
  <c r="D2" i="40"/>
  <c r="C5" i="39"/>
  <c r="C6" i="39"/>
  <c r="C7" i="39"/>
  <c r="C4" i="39"/>
  <c r="C3" i="39"/>
  <c r="C2" i="39"/>
  <c r="B17" i="36"/>
  <c r="B16" i="36"/>
  <c r="C3" i="36"/>
  <c r="C4" i="36"/>
  <c r="C5" i="36"/>
  <c r="C6" i="36"/>
  <c r="C7" i="36"/>
  <c r="C8" i="36"/>
  <c r="C9" i="36"/>
  <c r="C10" i="36"/>
  <c r="C11" i="36"/>
  <c r="C12" i="36"/>
  <c r="C13" i="36"/>
  <c r="C2" i="36"/>
  <c r="D2" i="36"/>
  <c r="E2" i="36"/>
  <c r="F2" i="36"/>
  <c r="D3" i="36"/>
  <c r="E3" i="36"/>
  <c r="F3" i="36"/>
  <c r="D4" i="36"/>
  <c r="E4" i="36"/>
  <c r="F4" i="36"/>
  <c r="D5" i="36"/>
  <c r="E5" i="36"/>
  <c r="F5" i="36"/>
  <c r="D6" i="36"/>
  <c r="E6" i="36"/>
  <c r="F6" i="36"/>
  <c r="D7" i="36"/>
  <c r="E7" i="36"/>
  <c r="F7" i="36"/>
  <c r="D8" i="36"/>
  <c r="E8" i="36"/>
  <c r="F8" i="36"/>
  <c r="D9" i="36"/>
  <c r="E9" i="36"/>
  <c r="F9" i="36"/>
  <c r="D10" i="36"/>
  <c r="E10" i="36"/>
  <c r="F10" i="36"/>
  <c r="D11" i="36"/>
  <c r="E11" i="36"/>
  <c r="F11" i="36"/>
  <c r="D12" i="36"/>
  <c r="E12" i="36"/>
  <c r="F12" i="36"/>
  <c r="D13" i="36"/>
  <c r="E13" i="36"/>
  <c r="F13" i="36"/>
  <c r="B3" i="36"/>
  <c r="B4" i="36"/>
  <c r="B5" i="36"/>
  <c r="B6" i="36"/>
  <c r="B7" i="36"/>
  <c r="B8" i="36"/>
  <c r="B9" i="36"/>
  <c r="B10" i="36"/>
  <c r="B11" i="36"/>
  <c r="B12" i="36"/>
  <c r="B13" i="36"/>
  <c r="B2" i="36"/>
  <c r="F3" i="35"/>
  <c r="F4" i="35"/>
  <c r="F5" i="35"/>
  <c r="F6" i="35"/>
  <c r="F7" i="35"/>
  <c r="F8" i="35"/>
  <c r="F9" i="35"/>
  <c r="F10" i="35"/>
  <c r="F11" i="35"/>
  <c r="F12" i="35"/>
  <c r="F13" i="35"/>
  <c r="F14" i="35"/>
  <c r="F15" i="35"/>
  <c r="F16" i="35"/>
  <c r="F2" i="35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2" i="35"/>
  <c r="C4" i="34"/>
  <c r="D4" i="34"/>
  <c r="C5" i="34"/>
  <c r="D5" i="34"/>
  <c r="C6" i="34"/>
  <c r="D6" i="34"/>
  <c r="C7" i="34"/>
  <c r="D7" i="34"/>
  <c r="C8" i="34"/>
  <c r="D8" i="34"/>
  <c r="C9" i="34"/>
  <c r="D9" i="34"/>
  <c r="C10" i="34"/>
  <c r="D10" i="34"/>
  <c r="C11" i="34"/>
  <c r="D11" i="34"/>
  <c r="C12" i="34"/>
  <c r="D12" i="34"/>
  <c r="C13" i="34"/>
  <c r="D13" i="34"/>
  <c r="C14" i="34"/>
  <c r="D14" i="34"/>
  <c r="C15" i="34"/>
  <c r="D15" i="34"/>
  <c r="C16" i="34"/>
  <c r="D16" i="34"/>
  <c r="C17" i="34"/>
  <c r="D17" i="34"/>
  <c r="C18" i="34"/>
  <c r="D18" i="34"/>
  <c r="C19" i="34"/>
  <c r="D19" i="34"/>
  <c r="C20" i="34"/>
  <c r="D20" i="34"/>
  <c r="C21" i="34"/>
  <c r="D21" i="34"/>
  <c r="C22" i="34"/>
  <c r="D22" i="34"/>
  <c r="C23" i="34"/>
  <c r="D23" i="34"/>
  <c r="C24" i="34"/>
  <c r="D24" i="34"/>
  <c r="C25" i="34"/>
  <c r="D25" i="34"/>
  <c r="C26" i="34"/>
  <c r="D26" i="34"/>
  <c r="C27" i="34"/>
  <c r="D27" i="34"/>
  <c r="C28" i="34"/>
  <c r="D28" i="34"/>
  <c r="C29" i="34"/>
  <c r="D29" i="34"/>
  <c r="C30" i="34"/>
  <c r="D30" i="34"/>
  <c r="C31" i="34"/>
  <c r="D31" i="34"/>
  <c r="C32" i="34"/>
  <c r="D32" i="34"/>
  <c r="C33" i="34"/>
  <c r="D33" i="34"/>
  <c r="C34" i="34"/>
  <c r="D34" i="34"/>
  <c r="C35" i="34"/>
  <c r="D35" i="34"/>
  <c r="C36" i="34"/>
  <c r="D36" i="34"/>
  <c r="C37" i="34"/>
  <c r="D37" i="34"/>
  <c r="C38" i="34"/>
  <c r="D38" i="34"/>
  <c r="C39" i="34"/>
  <c r="D39" i="34"/>
  <c r="C40" i="34"/>
  <c r="D40" i="34"/>
  <c r="C41" i="34"/>
  <c r="D41" i="34"/>
  <c r="D2" i="34"/>
  <c r="D3" i="34"/>
  <c r="C3" i="34"/>
  <c r="C2" i="34"/>
  <c r="B5" i="31"/>
  <c r="C5" i="31"/>
  <c r="D5" i="31"/>
  <c r="E5" i="31"/>
  <c r="F5" i="31"/>
  <c r="G5" i="31"/>
  <c r="H5" i="31"/>
  <c r="I5" i="31"/>
  <c r="B6" i="31"/>
  <c r="C6" i="31"/>
  <c r="D6" i="31"/>
  <c r="E6" i="31"/>
  <c r="F6" i="31"/>
  <c r="G6" i="31"/>
  <c r="H6" i="31"/>
  <c r="I6" i="31"/>
  <c r="B7" i="31"/>
  <c r="C7" i="31"/>
  <c r="D7" i="31"/>
  <c r="E7" i="31"/>
  <c r="F7" i="31"/>
  <c r="G7" i="31"/>
  <c r="H7" i="31"/>
  <c r="I7" i="31"/>
  <c r="B8" i="31"/>
  <c r="C8" i="31"/>
  <c r="D8" i="31"/>
  <c r="E8" i="31"/>
  <c r="F8" i="31"/>
  <c r="G8" i="31"/>
  <c r="H8" i="31"/>
  <c r="I8" i="31"/>
  <c r="B9" i="31"/>
  <c r="C9" i="31"/>
  <c r="D9" i="31"/>
  <c r="E9" i="31"/>
  <c r="F9" i="31"/>
  <c r="G9" i="31"/>
  <c r="H9" i="31"/>
  <c r="I9" i="31"/>
  <c r="B10" i="31"/>
  <c r="C10" i="31"/>
  <c r="D10" i="31"/>
  <c r="E10" i="31"/>
  <c r="F10" i="31"/>
  <c r="G10" i="31"/>
  <c r="H10" i="31"/>
  <c r="I10" i="31"/>
  <c r="B11" i="31"/>
  <c r="C11" i="31"/>
  <c r="D11" i="31"/>
  <c r="E11" i="31"/>
  <c r="F11" i="31"/>
  <c r="G11" i="31"/>
  <c r="H11" i="31"/>
  <c r="I11" i="31"/>
  <c r="B12" i="31"/>
  <c r="C12" i="31"/>
  <c r="D12" i="31"/>
  <c r="E12" i="31"/>
  <c r="F12" i="31"/>
  <c r="G12" i="31"/>
  <c r="H12" i="31"/>
  <c r="I12" i="31"/>
  <c r="B13" i="31"/>
  <c r="C13" i="31"/>
  <c r="D13" i="31"/>
  <c r="E13" i="31"/>
  <c r="F13" i="31"/>
  <c r="G13" i="31"/>
  <c r="H13" i="31"/>
  <c r="I13" i="31"/>
  <c r="B14" i="31"/>
  <c r="C14" i="31"/>
  <c r="D14" i="31"/>
  <c r="E14" i="31"/>
  <c r="F14" i="31"/>
  <c r="G14" i="31"/>
  <c r="H14" i="31"/>
  <c r="I14" i="31"/>
  <c r="B15" i="31"/>
  <c r="C15" i="31"/>
  <c r="D15" i="31"/>
  <c r="E15" i="31"/>
  <c r="F15" i="31"/>
  <c r="G15" i="31"/>
  <c r="H15" i="31"/>
  <c r="I15" i="31"/>
  <c r="B16" i="31"/>
  <c r="C16" i="31"/>
  <c r="D16" i="31"/>
  <c r="E16" i="31"/>
  <c r="F16" i="31"/>
  <c r="G16" i="31"/>
  <c r="H16" i="31"/>
  <c r="I16" i="31"/>
  <c r="B17" i="31"/>
  <c r="C17" i="31"/>
  <c r="D17" i="31"/>
  <c r="E17" i="31"/>
  <c r="F17" i="31"/>
  <c r="G17" i="31"/>
  <c r="H17" i="31"/>
  <c r="I17" i="31"/>
  <c r="B18" i="31"/>
  <c r="C18" i="31"/>
  <c r="D18" i="31"/>
  <c r="E18" i="31"/>
  <c r="F18" i="31"/>
  <c r="G18" i="31"/>
  <c r="H18" i="31"/>
  <c r="I18" i="31"/>
  <c r="B19" i="31"/>
  <c r="C19" i="31"/>
  <c r="D19" i="31"/>
  <c r="E19" i="31"/>
  <c r="F19" i="31"/>
  <c r="G19" i="31"/>
  <c r="H19" i="31"/>
  <c r="I19" i="31"/>
  <c r="B20" i="31"/>
  <c r="C20" i="31"/>
  <c r="D20" i="31"/>
  <c r="E20" i="31"/>
  <c r="F20" i="31"/>
  <c r="G20" i="31"/>
  <c r="H20" i="31"/>
  <c r="I20" i="31"/>
  <c r="B21" i="31"/>
  <c r="C21" i="31"/>
  <c r="D21" i="31"/>
  <c r="E21" i="31"/>
  <c r="F21" i="31"/>
  <c r="G21" i="31"/>
  <c r="H21" i="31"/>
  <c r="I21" i="31"/>
  <c r="B22" i="31"/>
  <c r="C22" i="31"/>
  <c r="D22" i="31"/>
  <c r="E22" i="31"/>
  <c r="F22" i="31"/>
  <c r="G22" i="31"/>
  <c r="H22" i="31"/>
  <c r="I22" i="31"/>
  <c r="B23" i="31"/>
  <c r="C23" i="31"/>
  <c r="D23" i="31"/>
  <c r="E23" i="31"/>
  <c r="F23" i="31"/>
  <c r="G23" i="31"/>
  <c r="H23" i="31"/>
  <c r="I23" i="31"/>
  <c r="B24" i="31"/>
  <c r="C24" i="31"/>
  <c r="D24" i="31"/>
  <c r="E24" i="31"/>
  <c r="F24" i="31"/>
  <c r="G24" i="31"/>
  <c r="H24" i="31"/>
  <c r="I24" i="31"/>
  <c r="C2" i="31"/>
  <c r="D2" i="31"/>
  <c r="E2" i="31"/>
  <c r="F2" i="31"/>
  <c r="G2" i="31"/>
  <c r="H2" i="31"/>
  <c r="I2" i="31"/>
  <c r="C3" i="31"/>
  <c r="D3" i="31"/>
  <c r="E3" i="31"/>
  <c r="F3" i="31"/>
  <c r="G3" i="31"/>
  <c r="H3" i="31"/>
  <c r="I3" i="31"/>
  <c r="C4" i="31"/>
  <c r="D4" i="31"/>
  <c r="E4" i="31"/>
  <c r="F4" i="31"/>
  <c r="G4" i="31"/>
  <c r="H4" i="31"/>
  <c r="I4" i="31"/>
  <c r="B3" i="31"/>
  <c r="B4" i="31"/>
  <c r="B2" i="31"/>
  <c r="C4" i="30"/>
  <c r="D4" i="30"/>
  <c r="C5" i="30"/>
  <c r="D5" i="30"/>
  <c r="C6" i="30"/>
  <c r="D6" i="30"/>
  <c r="C7" i="30"/>
  <c r="D7" i="30"/>
  <c r="C8" i="30"/>
  <c r="D8" i="30"/>
  <c r="C9" i="30"/>
  <c r="D9" i="30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D18" i="30"/>
  <c r="C19" i="30"/>
  <c r="D19" i="30"/>
  <c r="C20" i="30"/>
  <c r="D20" i="30"/>
  <c r="C21" i="30"/>
  <c r="D21" i="30"/>
  <c r="C22" i="30"/>
  <c r="D22" i="30"/>
  <c r="C23" i="30"/>
  <c r="D23" i="30"/>
  <c r="C24" i="30"/>
  <c r="D24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C31" i="30"/>
  <c r="D31" i="30"/>
  <c r="C32" i="30"/>
  <c r="D32" i="30"/>
  <c r="C33" i="30"/>
  <c r="D33" i="30"/>
  <c r="C34" i="30"/>
  <c r="D34" i="30"/>
  <c r="C35" i="30"/>
  <c r="D35" i="30"/>
  <c r="C36" i="30"/>
  <c r="D36" i="30"/>
  <c r="C37" i="30"/>
  <c r="D37" i="30"/>
  <c r="C38" i="30"/>
  <c r="D38" i="30"/>
  <c r="C39" i="30"/>
  <c r="D39" i="30"/>
  <c r="C40" i="30"/>
  <c r="D40" i="30"/>
  <c r="C41" i="30"/>
  <c r="D41" i="30"/>
  <c r="C42" i="30"/>
  <c r="D42" i="30"/>
  <c r="C43" i="30"/>
  <c r="D43" i="30"/>
  <c r="C44" i="30"/>
  <c r="D44" i="30"/>
  <c r="C45" i="30"/>
  <c r="D45" i="30"/>
  <c r="C46" i="30"/>
  <c r="D46" i="30"/>
  <c r="C47" i="30"/>
  <c r="D47" i="30"/>
  <c r="C48" i="30"/>
  <c r="D48" i="30"/>
  <c r="C49" i="30"/>
  <c r="D49" i="30"/>
  <c r="C50" i="30"/>
  <c r="D50" i="30"/>
  <c r="C51" i="30"/>
  <c r="D51" i="30"/>
  <c r="C52" i="30"/>
  <c r="D52" i="30"/>
  <c r="C53" i="30"/>
  <c r="D53" i="30"/>
  <c r="C54" i="30"/>
  <c r="D54" i="30"/>
  <c r="C55" i="30"/>
  <c r="D55" i="30"/>
  <c r="D2" i="30"/>
  <c r="D3" i="30"/>
  <c r="C3" i="30"/>
  <c r="C2" i="30"/>
  <c r="B5" i="29"/>
  <c r="C5" i="29"/>
  <c r="B6" i="29"/>
  <c r="C6" i="29"/>
  <c r="B7" i="29"/>
  <c r="C7" i="29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1" i="29"/>
  <c r="C21" i="29"/>
  <c r="B22" i="29"/>
  <c r="C22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30" i="29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41" i="29"/>
  <c r="C41" i="29"/>
  <c r="B42" i="29"/>
  <c r="C42" i="29"/>
  <c r="B43" i="29"/>
  <c r="C43" i="29"/>
  <c r="B44" i="29"/>
  <c r="C44" i="29"/>
  <c r="B45" i="29"/>
  <c r="C45" i="29"/>
  <c r="B46" i="29"/>
  <c r="C46" i="29"/>
  <c r="B47" i="29"/>
  <c r="C47" i="29"/>
  <c r="B48" i="29"/>
  <c r="C48" i="29"/>
  <c r="B49" i="29"/>
  <c r="C49" i="29"/>
  <c r="C2" i="29"/>
  <c r="C3" i="29"/>
  <c r="C4" i="29"/>
  <c r="B3" i="29"/>
  <c r="B4" i="29"/>
  <c r="B2" i="29"/>
  <c r="B3" i="33"/>
  <c r="C3" i="33"/>
  <c r="B4" i="33"/>
  <c r="C4" i="33"/>
  <c r="B5" i="33"/>
  <c r="C5" i="33"/>
  <c r="B6" i="33"/>
  <c r="C6" i="33"/>
  <c r="B7" i="33"/>
  <c r="C7" i="33"/>
  <c r="B8" i="33"/>
  <c r="C8" i="33"/>
  <c r="B9" i="33"/>
  <c r="C9" i="33"/>
  <c r="B10" i="33"/>
  <c r="C10" i="33"/>
  <c r="B11" i="33"/>
  <c r="C11" i="33"/>
  <c r="B12" i="33"/>
  <c r="C12" i="33"/>
  <c r="B13" i="33"/>
  <c r="C13" i="33"/>
  <c r="B14" i="33"/>
  <c r="C14" i="33"/>
  <c r="B15" i="33"/>
  <c r="C15" i="33"/>
  <c r="B16" i="33"/>
  <c r="C16" i="33"/>
  <c r="C2" i="33"/>
  <c r="B2" i="33"/>
  <c r="B3" i="28"/>
  <c r="C3" i="28"/>
  <c r="B4" i="28"/>
  <c r="C4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23" i="28"/>
  <c r="C23" i="28"/>
  <c r="B24" i="28"/>
  <c r="C24" i="28"/>
  <c r="B25" i="28"/>
  <c r="C25" i="28"/>
  <c r="B26" i="28"/>
  <c r="C26" i="28"/>
  <c r="B27" i="28"/>
  <c r="C27" i="28"/>
  <c r="B28" i="28"/>
  <c r="C28" i="28"/>
  <c r="B29" i="28"/>
  <c r="C29" i="28"/>
  <c r="B30" i="28"/>
  <c r="C30" i="28"/>
  <c r="B31" i="28"/>
  <c r="C31" i="28"/>
  <c r="B32" i="28"/>
  <c r="C32" i="28"/>
  <c r="B33" i="28"/>
  <c r="C33" i="28"/>
  <c r="B34" i="28"/>
  <c r="C34" i="28"/>
  <c r="B35" i="28"/>
  <c r="C35" i="28"/>
  <c r="B36" i="28"/>
  <c r="C36" i="28"/>
  <c r="B37" i="28"/>
  <c r="C37" i="28"/>
  <c r="B38" i="28"/>
  <c r="C38" i="28"/>
  <c r="B39" i="28"/>
  <c r="C39" i="28"/>
  <c r="B40" i="28"/>
  <c r="C40" i="28"/>
  <c r="B41" i="28"/>
  <c r="C41" i="28"/>
  <c r="B42" i="28"/>
  <c r="C42" i="28"/>
  <c r="B43" i="28"/>
  <c r="C43" i="28"/>
  <c r="B44" i="28"/>
  <c r="C44" i="28"/>
  <c r="B45" i="28"/>
  <c r="C45" i="28"/>
  <c r="B46" i="28"/>
  <c r="C46" i="28"/>
  <c r="B47" i="28"/>
  <c r="C47" i="28"/>
  <c r="B48" i="28"/>
  <c r="C48" i="28"/>
  <c r="B49" i="28"/>
  <c r="C49" i="28"/>
  <c r="B50" i="28"/>
  <c r="C50" i="28"/>
  <c r="B51" i="28"/>
  <c r="C51" i="28"/>
  <c r="B52" i="28"/>
  <c r="C52" i="28"/>
  <c r="B53" i="28"/>
  <c r="C53" i="28"/>
  <c r="B54" i="28"/>
  <c r="C54" i="28"/>
  <c r="B55" i="28"/>
  <c r="C55" i="28"/>
  <c r="B56" i="28"/>
  <c r="C56" i="28"/>
  <c r="B57" i="28"/>
  <c r="C57" i="28"/>
  <c r="B58" i="28"/>
  <c r="C58" i="28"/>
  <c r="B59" i="28"/>
  <c r="C59" i="28"/>
  <c r="B60" i="28"/>
  <c r="C60" i="28"/>
  <c r="B61" i="28"/>
  <c r="C61" i="28"/>
  <c r="B62" i="28"/>
  <c r="C62" i="28"/>
  <c r="B63" i="28"/>
  <c r="C63" i="28"/>
  <c r="B64" i="28"/>
  <c r="C64" i="28"/>
  <c r="B65" i="28"/>
  <c r="C65" i="28"/>
  <c r="B66" i="28"/>
  <c r="C66" i="28"/>
  <c r="B67" i="28"/>
  <c r="C67" i="28"/>
  <c r="B68" i="28"/>
  <c r="C68" i="28"/>
  <c r="B69" i="28"/>
  <c r="C69" i="28"/>
  <c r="B70" i="28"/>
  <c r="C70" i="28"/>
  <c r="B71" i="28"/>
  <c r="C71" i="28"/>
  <c r="B72" i="28"/>
  <c r="C72" i="28"/>
  <c r="B73" i="28"/>
  <c r="C73" i="28"/>
  <c r="B74" i="28"/>
  <c r="C74" i="28"/>
  <c r="B75" i="28"/>
  <c r="C75" i="28"/>
  <c r="B76" i="28"/>
  <c r="C76" i="28"/>
  <c r="B77" i="28"/>
  <c r="C77" i="28"/>
  <c r="B78" i="28"/>
  <c r="C78" i="28"/>
  <c r="B79" i="28"/>
  <c r="C79" i="28"/>
  <c r="B80" i="28"/>
  <c r="C80" i="28"/>
  <c r="B81" i="28"/>
  <c r="C81" i="28"/>
  <c r="B82" i="28"/>
  <c r="C82" i="28"/>
  <c r="B83" i="28"/>
  <c r="C83" i="28"/>
  <c r="B84" i="28"/>
  <c r="C84" i="28"/>
  <c r="B85" i="28"/>
  <c r="C85" i="28"/>
  <c r="B86" i="28"/>
  <c r="C86" i="28"/>
  <c r="B87" i="28"/>
  <c r="C87" i="28"/>
  <c r="B88" i="28"/>
  <c r="C88" i="28"/>
  <c r="B89" i="28"/>
  <c r="C89" i="28"/>
  <c r="B90" i="28"/>
  <c r="C90" i="28"/>
  <c r="B91" i="28"/>
  <c r="C91" i="28"/>
  <c r="B92" i="28"/>
  <c r="C92" i="28"/>
  <c r="B93" i="28"/>
  <c r="C93" i="28"/>
  <c r="B94" i="28"/>
  <c r="C94" i="28"/>
  <c r="B95" i="28"/>
  <c r="C95" i="28"/>
  <c r="B96" i="28"/>
  <c r="C96" i="28"/>
  <c r="B97" i="28"/>
  <c r="C97" i="28"/>
  <c r="B98" i="28"/>
  <c r="C98" i="28"/>
  <c r="B99" i="28"/>
  <c r="C99" i="28"/>
  <c r="B100" i="28"/>
  <c r="C100" i="28"/>
  <c r="B101" i="28"/>
  <c r="C101" i="28"/>
  <c r="B102" i="28"/>
  <c r="C102" i="28"/>
  <c r="B103" i="28"/>
  <c r="C103" i="28"/>
  <c r="B104" i="28"/>
  <c r="C104" i="28"/>
  <c r="B105" i="28"/>
  <c r="C105" i="28"/>
  <c r="B106" i="28"/>
  <c r="C106" i="28"/>
  <c r="B107" i="28"/>
  <c r="C107" i="28"/>
  <c r="B108" i="28"/>
  <c r="C108" i="28"/>
  <c r="B109" i="28"/>
  <c r="C109" i="28"/>
  <c r="B110" i="28"/>
  <c r="C110" i="28"/>
  <c r="B111" i="28"/>
  <c r="C111" i="28"/>
  <c r="B112" i="28"/>
  <c r="C112" i="28"/>
  <c r="B113" i="28"/>
  <c r="C113" i="28"/>
  <c r="B114" i="28"/>
  <c r="C114" i="28"/>
  <c r="B115" i="28"/>
  <c r="C115" i="28"/>
  <c r="B116" i="28"/>
  <c r="C116" i="28"/>
  <c r="B117" i="28"/>
  <c r="C117" i="28"/>
  <c r="B118" i="28"/>
  <c r="C118" i="28"/>
  <c r="B119" i="28"/>
  <c r="C119" i="28"/>
  <c r="B120" i="28"/>
  <c r="C120" i="28"/>
  <c r="B121" i="28"/>
  <c r="C121" i="28"/>
  <c r="B122" i="28"/>
  <c r="C122" i="28"/>
  <c r="B123" i="28"/>
  <c r="C123" i="28"/>
  <c r="B124" i="28"/>
  <c r="C124" i="28"/>
  <c r="B125" i="28"/>
  <c r="C125" i="28"/>
  <c r="B126" i="28"/>
  <c r="C126" i="28"/>
  <c r="B127" i="28"/>
  <c r="C127" i="28"/>
  <c r="B128" i="28"/>
  <c r="C128" i="28"/>
  <c r="B129" i="28"/>
  <c r="C129" i="28"/>
  <c r="B130" i="28"/>
  <c r="C130" i="28"/>
  <c r="B131" i="28"/>
  <c r="C131" i="28"/>
  <c r="B132" i="28"/>
  <c r="C132" i="28"/>
  <c r="B133" i="28"/>
  <c r="C133" i="28"/>
  <c r="B134" i="28"/>
  <c r="C134" i="28"/>
  <c r="B135" i="28"/>
  <c r="C135" i="28"/>
  <c r="B136" i="28"/>
  <c r="C136" i="28"/>
  <c r="B137" i="28"/>
  <c r="C137" i="28"/>
  <c r="B138" i="28"/>
  <c r="C138" i="28"/>
  <c r="B139" i="28"/>
  <c r="C139" i="28"/>
  <c r="B140" i="28"/>
  <c r="C140" i="28"/>
  <c r="B141" i="28"/>
  <c r="C141" i="28"/>
  <c r="B142" i="28"/>
  <c r="C142" i="28"/>
  <c r="B143" i="28"/>
  <c r="C143" i="28"/>
  <c r="B144" i="28"/>
  <c r="C144" i="28"/>
  <c r="B145" i="28"/>
  <c r="C145" i="28"/>
  <c r="C2" i="28"/>
  <c r="B2" i="28"/>
  <c r="B3" i="27"/>
  <c r="C3" i="27"/>
  <c r="B4" i="27"/>
  <c r="C4" i="27"/>
  <c r="B5" i="27"/>
  <c r="C5" i="27"/>
  <c r="B6" i="27"/>
  <c r="C6" i="27"/>
  <c r="B7" i="27"/>
  <c r="C7" i="27"/>
  <c r="B8" i="27"/>
  <c r="C8" i="27"/>
  <c r="B9" i="27"/>
  <c r="C9" i="27"/>
  <c r="B10" i="27"/>
  <c r="C10" i="27"/>
  <c r="B11" i="27"/>
  <c r="C11" i="27"/>
  <c r="B12" i="27"/>
  <c r="C12" i="27"/>
  <c r="B13" i="27"/>
  <c r="C13" i="27"/>
  <c r="B14" i="27"/>
  <c r="C14" i="27"/>
  <c r="B15" i="27"/>
  <c r="C15" i="27"/>
  <c r="B16" i="27"/>
  <c r="C16" i="27"/>
  <c r="B17" i="27"/>
  <c r="C17" i="27"/>
  <c r="B18" i="27"/>
  <c r="C18" i="27"/>
  <c r="B19" i="27"/>
  <c r="C19" i="27"/>
  <c r="B20" i="27"/>
  <c r="C20" i="27"/>
  <c r="B21" i="27"/>
  <c r="C21" i="27"/>
  <c r="B22" i="27"/>
  <c r="C22" i="27"/>
  <c r="B23" i="27"/>
  <c r="C23" i="27"/>
  <c r="B24" i="27"/>
  <c r="C24" i="27"/>
  <c r="B25" i="27"/>
  <c r="C25" i="27"/>
  <c r="B26" i="27"/>
  <c r="C26" i="27"/>
  <c r="B27" i="27"/>
  <c r="C27" i="27"/>
  <c r="B28" i="27"/>
  <c r="C28" i="27"/>
  <c r="B29" i="27"/>
  <c r="C29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B46" i="27"/>
  <c r="C46" i="27"/>
  <c r="B47" i="27"/>
  <c r="C47" i="27"/>
  <c r="B48" i="27"/>
  <c r="C48" i="27"/>
  <c r="B49" i="27"/>
  <c r="C49" i="27"/>
  <c r="B50" i="27"/>
  <c r="C50" i="27"/>
  <c r="B51" i="27"/>
  <c r="C51" i="27"/>
  <c r="B52" i="27"/>
  <c r="C52" i="27"/>
  <c r="B53" i="27"/>
  <c r="C53" i="27"/>
  <c r="B54" i="27"/>
  <c r="C54" i="27"/>
  <c r="B55" i="27"/>
  <c r="C55" i="27"/>
  <c r="B56" i="27"/>
  <c r="C56" i="27"/>
  <c r="B57" i="27"/>
  <c r="C57" i="27"/>
  <c r="B58" i="27"/>
  <c r="C58" i="27"/>
  <c r="B59" i="27"/>
  <c r="C59" i="27"/>
  <c r="B60" i="27"/>
  <c r="C60" i="27"/>
  <c r="B61" i="27"/>
  <c r="C61" i="27"/>
  <c r="B62" i="27"/>
  <c r="C62" i="27"/>
  <c r="B63" i="27"/>
  <c r="C63" i="27"/>
  <c r="B64" i="27"/>
  <c r="C64" i="27"/>
  <c r="B65" i="27"/>
  <c r="C65" i="27"/>
  <c r="B66" i="27"/>
  <c r="C66" i="27"/>
  <c r="B67" i="27"/>
  <c r="C67" i="27"/>
  <c r="B68" i="27"/>
  <c r="C68" i="27"/>
  <c r="B69" i="27"/>
  <c r="C69" i="27"/>
  <c r="C2" i="27"/>
  <c r="B2" i="27"/>
  <c r="B3" i="26"/>
  <c r="C3" i="26"/>
  <c r="D3" i="26"/>
  <c r="E3" i="26"/>
  <c r="B4" i="26"/>
  <c r="C4" i="26"/>
  <c r="D4" i="26"/>
  <c r="E4" i="26"/>
  <c r="B5" i="26"/>
  <c r="C5" i="26"/>
  <c r="D5" i="26"/>
  <c r="E5" i="26"/>
  <c r="B6" i="26"/>
  <c r="C6" i="26"/>
  <c r="D6" i="26"/>
  <c r="E6" i="26"/>
  <c r="B7" i="26"/>
  <c r="C7" i="26"/>
  <c r="D7" i="26"/>
  <c r="E7" i="26"/>
  <c r="B8" i="26"/>
  <c r="C8" i="26"/>
  <c r="D8" i="26"/>
  <c r="E8" i="26"/>
  <c r="B9" i="26"/>
  <c r="C9" i="26"/>
  <c r="D9" i="26"/>
  <c r="E9" i="26"/>
  <c r="B10" i="26"/>
  <c r="C10" i="26"/>
  <c r="D10" i="26"/>
  <c r="E10" i="26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17" i="26"/>
  <c r="C17" i="26"/>
  <c r="D17" i="26"/>
  <c r="E17" i="26"/>
  <c r="B18" i="26"/>
  <c r="C18" i="26"/>
  <c r="D18" i="26"/>
  <c r="E18" i="26"/>
  <c r="B19" i="26"/>
  <c r="C19" i="26"/>
  <c r="D19" i="26"/>
  <c r="E19" i="26"/>
  <c r="B20" i="26"/>
  <c r="C20" i="26"/>
  <c r="D20" i="26"/>
  <c r="E20" i="26"/>
  <c r="B21" i="26"/>
  <c r="C21" i="26"/>
  <c r="D21" i="26"/>
  <c r="E21" i="26"/>
  <c r="B22" i="26"/>
  <c r="C22" i="26"/>
  <c r="D22" i="26"/>
  <c r="E22" i="26"/>
  <c r="B23" i="26"/>
  <c r="C23" i="26"/>
  <c r="D23" i="26"/>
  <c r="E23" i="26"/>
  <c r="B24" i="26"/>
  <c r="C24" i="26"/>
  <c r="D24" i="26"/>
  <c r="E24" i="26"/>
  <c r="B25" i="26"/>
  <c r="C25" i="26"/>
  <c r="D25" i="26"/>
  <c r="E25" i="26"/>
  <c r="B26" i="26"/>
  <c r="C26" i="26"/>
  <c r="D26" i="26"/>
  <c r="E26" i="26"/>
  <c r="B27" i="26"/>
  <c r="C27" i="26"/>
  <c r="D27" i="26"/>
  <c r="E27" i="26"/>
  <c r="B28" i="26"/>
  <c r="C28" i="26"/>
  <c r="D28" i="26"/>
  <c r="E28" i="26"/>
  <c r="B29" i="26"/>
  <c r="C29" i="26"/>
  <c r="D29" i="26"/>
  <c r="E29" i="26"/>
  <c r="B30" i="26"/>
  <c r="C30" i="26"/>
  <c r="D30" i="26"/>
  <c r="E30" i="26"/>
  <c r="B31" i="26"/>
  <c r="C31" i="26"/>
  <c r="D31" i="26"/>
  <c r="E31" i="26"/>
  <c r="B32" i="26"/>
  <c r="C32" i="26"/>
  <c r="D32" i="26"/>
  <c r="E32" i="26"/>
  <c r="B33" i="26"/>
  <c r="C33" i="26"/>
  <c r="D33" i="26"/>
  <c r="E33" i="26"/>
  <c r="B34" i="26"/>
  <c r="C34" i="26"/>
  <c r="D34" i="26"/>
  <c r="E34" i="26"/>
  <c r="B35" i="26"/>
  <c r="C35" i="26"/>
  <c r="D35" i="26"/>
  <c r="E35" i="26"/>
  <c r="B36" i="26"/>
  <c r="C36" i="26"/>
  <c r="D36" i="26"/>
  <c r="E36" i="26"/>
  <c r="B37" i="26"/>
  <c r="C37" i="26"/>
  <c r="D37" i="26"/>
  <c r="E37" i="26"/>
  <c r="B38" i="26"/>
  <c r="C38" i="26"/>
  <c r="D38" i="26"/>
  <c r="E38" i="26"/>
  <c r="B39" i="26"/>
  <c r="C39" i="26"/>
  <c r="D39" i="26"/>
  <c r="E39" i="26"/>
  <c r="B40" i="26"/>
  <c r="C40" i="26"/>
  <c r="D40" i="26"/>
  <c r="E40" i="26"/>
  <c r="B41" i="26"/>
  <c r="C41" i="26"/>
  <c r="D41" i="26"/>
  <c r="E41" i="26"/>
  <c r="B42" i="26"/>
  <c r="C42" i="26"/>
  <c r="D42" i="26"/>
  <c r="E42" i="26"/>
  <c r="B43" i="26"/>
  <c r="C43" i="26"/>
  <c r="D43" i="26"/>
  <c r="E43" i="26"/>
  <c r="B44" i="26"/>
  <c r="C44" i="26"/>
  <c r="D44" i="26"/>
  <c r="E44" i="26"/>
  <c r="B45" i="26"/>
  <c r="C45" i="26"/>
  <c r="D45" i="26"/>
  <c r="E45" i="26"/>
  <c r="B46" i="26"/>
  <c r="C46" i="26"/>
  <c r="D46" i="26"/>
  <c r="E46" i="26"/>
  <c r="B47" i="26"/>
  <c r="C47" i="26"/>
  <c r="D47" i="26"/>
  <c r="E47" i="26"/>
  <c r="B48" i="26"/>
  <c r="C48" i="26"/>
  <c r="D48" i="26"/>
  <c r="E48" i="26"/>
  <c r="B49" i="26"/>
  <c r="C49" i="26"/>
  <c r="D49" i="26"/>
  <c r="E49" i="26"/>
  <c r="B50" i="26"/>
  <c r="C50" i="26"/>
  <c r="D50" i="26"/>
  <c r="E50" i="26"/>
  <c r="B51" i="26"/>
  <c r="C51" i="26"/>
  <c r="D51" i="26"/>
  <c r="E51" i="26"/>
  <c r="B52" i="26"/>
  <c r="C52" i="26"/>
  <c r="D52" i="26"/>
  <c r="E52" i="26"/>
  <c r="B53" i="26"/>
  <c r="C53" i="26"/>
  <c r="D53" i="26"/>
  <c r="E53" i="26"/>
  <c r="B54" i="26"/>
  <c r="C54" i="26"/>
  <c r="D54" i="26"/>
  <c r="E54" i="26"/>
  <c r="B55" i="26"/>
  <c r="C55" i="26"/>
  <c r="D55" i="26"/>
  <c r="E55" i="26"/>
  <c r="B56" i="26"/>
  <c r="C56" i="26"/>
  <c r="D56" i="26"/>
  <c r="E56" i="26"/>
  <c r="B57" i="26"/>
  <c r="C57" i="26"/>
  <c r="D57" i="26"/>
  <c r="E57" i="26"/>
  <c r="B58" i="26"/>
  <c r="C58" i="26"/>
  <c r="D58" i="26"/>
  <c r="E58" i="26"/>
  <c r="B59" i="26"/>
  <c r="C59" i="26"/>
  <c r="D59" i="26"/>
  <c r="E59" i="26"/>
  <c r="B60" i="26"/>
  <c r="C60" i="26"/>
  <c r="D60" i="26"/>
  <c r="E60" i="26"/>
  <c r="B61" i="26"/>
  <c r="C61" i="26"/>
  <c r="D61" i="26"/>
  <c r="E61" i="26"/>
  <c r="B62" i="26"/>
  <c r="C62" i="26"/>
  <c r="D62" i="26"/>
  <c r="E62" i="26"/>
  <c r="B63" i="26"/>
  <c r="C63" i="26"/>
  <c r="D63" i="26"/>
  <c r="E63" i="26"/>
  <c r="B64" i="26"/>
  <c r="C64" i="26"/>
  <c r="D64" i="26"/>
  <c r="E64" i="26"/>
  <c r="B65" i="26"/>
  <c r="C65" i="26"/>
  <c r="D65" i="26"/>
  <c r="E65" i="26"/>
  <c r="B66" i="26"/>
  <c r="C66" i="26"/>
  <c r="D66" i="26"/>
  <c r="E66" i="26"/>
  <c r="B67" i="26"/>
  <c r="C67" i="26"/>
  <c r="D67" i="26"/>
  <c r="E67" i="26"/>
  <c r="B68" i="26"/>
  <c r="C68" i="26"/>
  <c r="D68" i="26"/>
  <c r="E68" i="26"/>
  <c r="C2" i="26"/>
  <c r="D2" i="26"/>
  <c r="E2" i="26"/>
  <c r="B2" i="26"/>
  <c r="H89" i="43" l="1"/>
  <c r="B89" i="43"/>
  <c r="H88" i="43"/>
  <c r="B88" i="43"/>
  <c r="H87" i="43"/>
  <c r="B87" i="43"/>
  <c r="H86" i="43"/>
  <c r="B86" i="43"/>
  <c r="E16" i="35" l="1"/>
  <c r="E15" i="35"/>
  <c r="E14" i="35"/>
  <c r="E13" i="35"/>
  <c r="E12" i="35"/>
  <c r="E11" i="35"/>
  <c r="E10" i="35"/>
  <c r="E9" i="35"/>
  <c r="E8" i="35"/>
  <c r="E7" i="35"/>
  <c r="E6" i="35"/>
  <c r="E5" i="35"/>
  <c r="E4" i="35"/>
  <c r="G87" i="43" l="1"/>
  <c r="G88" i="43"/>
  <c r="G89" i="43"/>
  <c r="G86" i="43"/>
  <c r="D6" i="41" l="1"/>
  <c r="D5" i="41"/>
  <c r="F17" i="35" l="1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E3" i="35"/>
  <c r="G3" i="35" s="1"/>
  <c r="E2" i="35"/>
  <c r="G2" i="35" s="1"/>
  <c r="G17" i="35" l="1"/>
  <c r="E17" i="35"/>
  <c r="J24" i="31" l="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4" i="31"/>
  <c r="J3" i="31"/>
  <c r="J2" i="31"/>
  <c r="E3" i="41" l="1"/>
  <c r="E2" i="41"/>
  <c r="I89" i="43" l="1"/>
  <c r="I88" i="43"/>
  <c r="I87" i="43"/>
  <c r="I86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C24" i="43"/>
  <c r="C23" i="43"/>
  <c r="C22" i="43"/>
  <c r="C21" i="43"/>
  <c r="C20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E90" i="42"/>
  <c r="E91" i="42"/>
  <c r="E92" i="42"/>
  <c r="E93" i="42"/>
  <c r="E94" i="42"/>
  <c r="E95" i="42"/>
  <c r="E89" i="42"/>
  <c r="F83" i="42"/>
  <c r="F84" i="42"/>
  <c r="F85" i="42"/>
  <c r="F86" i="42"/>
  <c r="F82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5" i="42"/>
  <c r="E4" i="42"/>
  <c r="K6" i="40"/>
  <c r="K5" i="40"/>
  <c r="K4" i="40"/>
  <c r="K3" i="40"/>
  <c r="K2" i="40"/>
  <c r="D7" i="39"/>
  <c r="D6" i="39"/>
  <c r="D5" i="39"/>
  <c r="D4" i="39"/>
  <c r="D2" i="39"/>
  <c r="G13" i="36"/>
  <c r="G12" i="36"/>
  <c r="G11" i="36"/>
  <c r="G9" i="36"/>
  <c r="G8" i="36"/>
  <c r="G7" i="36"/>
  <c r="G5" i="36"/>
  <c r="G4" i="36"/>
  <c r="G3" i="36"/>
  <c r="H16" i="35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H2" i="35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2" i="34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2" i="30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2" i="29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2" i="33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2" i="28"/>
  <c r="D15" i="27"/>
  <c r="D3" i="27"/>
  <c r="D4" i="27"/>
  <c r="D5" i="27"/>
  <c r="D6" i="27"/>
  <c r="D7" i="27"/>
  <c r="D8" i="27"/>
  <c r="D9" i="27"/>
  <c r="D10" i="27"/>
  <c r="D11" i="27"/>
  <c r="D12" i="27"/>
  <c r="D13" i="27"/>
  <c r="D14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2" i="27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2" i="26"/>
</calcChain>
</file>

<file path=xl/sharedStrings.xml><?xml version="1.0" encoding="utf-8"?>
<sst xmlns="http://schemas.openxmlformats.org/spreadsheetml/2006/main" count="4316" uniqueCount="2782">
  <si>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</si>
  <si>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</si>
  <si>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</si>
  <si>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</si>
  <si>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</si>
  <si>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</si>
  <si>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</si>
  <si>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</si>
  <si>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</si>
  <si>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</si>
  <si>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</si>
  <si>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</si>
  <si>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</si>
  <si>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</si>
  <si>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</si>
  <si>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</si>
  <si>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</si>
  <si>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</si>
  <si>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</si>
  <si>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</si>
  <si>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</si>
  <si>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</si>
  <si>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</si>
  <si>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</si>
  <si>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</si>
  <si>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</si>
  <si>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</si>
  <si>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</si>
  <si>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</si>
  <si>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</si>
  <si>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</si>
  <si>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</si>
  <si>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</si>
  <si>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</si>
  <si>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</si>
  <si>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</si>
  <si>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</si>
  <si>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</si>
  <si>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</si>
  <si>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</si>
  <si>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</si>
  <si>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</si>
  <si>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</si>
  <si>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</si>
  <si>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</si>
  <si>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</si>
  <si>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</si>
  <si>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</si>
  <si>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</si>
  <si>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</si>
  <si>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</si>
  <si>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</si>
  <si>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</si>
  <si>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</si>
  <si>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</si>
  <si>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</si>
  <si>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</si>
  <si>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</si>
  <si>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</si>
  <si>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</si>
  <si>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</si>
  <si>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</si>
  <si>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</si>
  <si>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</si>
  <si>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</si>
  <si>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</si>
  <si>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</si>
  <si>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</si>
  <si>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</si>
  <si>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</si>
  <si>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</si>
  <si>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</si>
  <si>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</si>
  <si>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</si>
  <si>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</si>
  <si>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</si>
  <si>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</si>
  <si>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</si>
  <si>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</si>
  <si>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</si>
  <si>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</si>
  <si>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</si>
  <si>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</si>
  <si>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</si>
  <si>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</si>
  <si>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</si>
  <si>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</si>
  <si>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</si>
  <si>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</si>
  <si>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</si>
  <si>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</si>
  <si>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</si>
  <si>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</si>
  <si>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</si>
  <si>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</si>
  <si>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</si>
  <si>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</si>
  <si>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123</t>
  </si>
  <si>
    <t>330</t>
  </si>
  <si>
    <t>331</t>
  </si>
  <si>
    <t>332</t>
  </si>
  <si>
    <t>333</t>
  </si>
  <si>
    <t>339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</si>
  <si>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</si>
  <si>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</si>
  <si>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</si>
  <si>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</si>
  <si>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</si>
  <si>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</si>
  <si>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</si>
  <si>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</si>
  <si>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</si>
  <si>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</si>
  <si>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</si>
  <si>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</si>
  <si>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</si>
  <si>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</si>
  <si>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</si>
  <si>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</si>
  <si>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</si>
  <si>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</si>
  <si>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</si>
  <si>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</si>
  <si>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</si>
  <si>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</si>
  <si>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</si>
  <si>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</si>
  <si>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</si>
  <si>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</si>
  <si>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</si>
  <si>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</si>
  <si>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</si>
  <si>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</si>
  <si>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</si>
  <si>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</si>
  <si>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</si>
  <si>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</si>
  <si>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</si>
  <si>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</si>
  <si>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</si>
  <si>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</si>
  <si>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</si>
  <si>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</si>
  <si>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</si>
  <si>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</si>
  <si>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</si>
  <si>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</si>
  <si>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</si>
  <si>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</si>
  <si>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</si>
  <si>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</si>
  <si>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</si>
  <si>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</si>
  <si>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</si>
  <si>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</si>
  <si>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</si>
  <si>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</si>
  <si>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</si>
  <si>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</si>
  <si>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</si>
  <si>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</si>
  <si>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</si>
  <si>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</si>
  <si>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</si>
  <si>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</si>
  <si>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</si>
  <si>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</si>
  <si>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</si>
  <si>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</si>
  <si>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</si>
  <si>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</si>
  <si>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</si>
  <si>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</si>
  <si>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</si>
  <si>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</si>
  <si>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</si>
  <si>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</si>
  <si>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</si>
  <si>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</si>
  <si>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</si>
  <si>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</si>
  <si>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</si>
  <si>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</si>
  <si>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</si>
  <si>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</si>
  <si>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</si>
  <si>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</si>
  <si>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</si>
  <si>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</si>
  <si>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</si>
  <si>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</si>
  <si>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</si>
  <si>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</si>
  <si>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</si>
  <si>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</si>
  <si>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</si>
  <si>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</si>
  <si>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</si>
  <si>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</si>
  <si>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</si>
  <si>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</si>
  <si>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</si>
  <si>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</si>
  <si>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</si>
  <si>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</si>
  <si>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</si>
  <si>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</si>
  <si>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</si>
  <si>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</si>
  <si>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</si>
  <si>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</si>
  <si>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</si>
  <si>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</si>
  <si>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</si>
  <si>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</si>
  <si>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</si>
  <si>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</si>
  <si>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</si>
  <si>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</si>
  <si>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</si>
  <si>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</si>
  <si>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</si>
  <si>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</si>
  <si>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</si>
  <si>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</si>
  <si>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</si>
  <si>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</si>
  <si>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</si>
  <si>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</si>
  <si>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</si>
  <si>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</si>
  <si>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</si>
  <si>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</si>
  <si>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</si>
  <si>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</si>
  <si>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</si>
  <si>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</si>
  <si>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302</t>
  </si>
  <si>
    <t>303</t>
  </si>
  <si>
    <t>304</t>
  </si>
  <si>
    <t>305</t>
  </si>
  <si>
    <t>309</t>
  </si>
  <si>
    <t>310</t>
  </si>
  <si>
    <t>312</t>
  </si>
  <si>
    <t>319</t>
  </si>
  <si>
    <t>320</t>
  </si>
  <si>
    <t>321</t>
  </si>
  <si>
    <t>322</t>
  </si>
  <si>
    <t>340</t>
  </si>
  <si>
    <t>341</t>
  </si>
  <si>
    <t>342</t>
  </si>
  <si>
    <t>343</t>
  </si>
  <si>
    <t>301</t>
  </si>
  <si>
    <t>306</t>
  </si>
  <si>
    <t>307</t>
  </si>
  <si>
    <t>308</t>
  </si>
  <si>
    <t>311</t>
  </si>
  <si>
    <t>313</t>
  </si>
  <si>
    <t>314</t>
  </si>
  <si>
    <t>315</t>
  </si>
  <si>
    <t>316</t>
  </si>
  <si>
    <t>317</t>
  </si>
  <si>
    <t>318</t>
  </si>
  <si>
    <t>323</t>
  </si>
  <si>
    <t>324</t>
  </si>
  <si>
    <t>325</t>
  </si>
  <si>
    <t>326</t>
  </si>
  <si>
    <t>327</t>
  </si>
  <si>
    <t>328</t>
  </si>
  <si>
    <t>329</t>
  </si>
  <si>
    <t>334</t>
  </si>
  <si>
    <t>335</t>
  </si>
  <si>
    <t>336</t>
  </si>
  <si>
    <t>337</t>
  </si>
  <si>
    <t>338</t>
  </si>
  <si>
    <t>344</t>
  </si>
  <si>
    <t>345</t>
  </si>
  <si>
    <t>346</t>
  </si>
  <si>
    <t>347</t>
  </si>
  <si>
    <t>348</t>
  </si>
  <si>
    <t>Posebni podaci o plaćama i broju zaposlenih</t>
  </si>
  <si>
    <t>650</t>
  </si>
  <si>
    <t>dio 650</t>
  </si>
  <si>
    <t>651</t>
  </si>
  <si>
    <t>652</t>
  </si>
  <si>
    <t>653</t>
  </si>
  <si>
    <t>654</t>
  </si>
  <si>
    <t>655</t>
  </si>
  <si>
    <t>659</t>
  </si>
  <si>
    <t>dio 520 i 521</t>
  </si>
  <si>
    <t>523</t>
  </si>
  <si>
    <t>dio 523</t>
  </si>
  <si>
    <t>524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</si>
  <si>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</si>
  <si>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</si>
  <si>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</si>
  <si>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</si>
  <si>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</si>
  <si>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</si>
  <si>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</si>
  <si>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</si>
  <si>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</si>
  <si>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</si>
  <si>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</si>
  <si>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</si>
  <si>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</si>
  <si>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</si>
  <si>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</si>
  <si>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</si>
  <si>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</si>
  <si>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</si>
  <si>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</si>
  <si>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dio 559</t>
  </si>
  <si>
    <t>dio 579</t>
  </si>
  <si>
    <t>27 osim 279</t>
  </si>
  <si>
    <t>47 osim 479</t>
  </si>
  <si>
    <t>480</t>
  </si>
  <si>
    <t>KM</t>
  </si>
  <si>
    <t>kWh</t>
  </si>
  <si>
    <t>EBS</t>
  </si>
  <si>
    <t>kg</t>
  </si>
  <si>
    <t>ha</t>
  </si>
  <si>
    <t>0.01 KM</t>
  </si>
  <si>
    <t>0.03 KM</t>
  </si>
  <si>
    <t xml:space="preserve">0.001 KM </t>
  </si>
  <si>
    <t>0.04 KM</t>
  </si>
  <si>
    <t>0.005 KM</t>
  </si>
  <si>
    <t>0.075 KM</t>
  </si>
  <si>
    <t xml:space="preserve"> a) Osnovica za obračun članarine</t>
  </si>
  <si>
    <t>Obračun članarine komorskom sistemu</t>
  </si>
  <si>
    <t>01</t>
  </si>
  <si>
    <t>02</t>
  </si>
  <si>
    <t>03</t>
  </si>
  <si>
    <t>04</t>
  </si>
  <si>
    <t>05</t>
  </si>
  <si>
    <t>06</t>
  </si>
  <si>
    <t>Obračun članarine</t>
  </si>
  <si>
    <t>Naknada za javnu vodoopskrbu</t>
  </si>
  <si>
    <t>Naknada za industrijske procese, uključujući TE</t>
  </si>
  <si>
    <t>Naknada za druge namjene</t>
  </si>
  <si>
    <t>Naknada za vlasnike transportnih sredstava</t>
  </si>
  <si>
    <t>Naknada za ispuštanje otpadnih voda</t>
  </si>
  <si>
    <t>Naknada za uzgoj ribe</t>
  </si>
  <si>
    <t>Naknada za  upotrebu vještačkih đubriva</t>
  </si>
  <si>
    <t>Naknada za izvađeni materijal iz vodotoka</t>
  </si>
  <si>
    <t>Obračun naknada za korištenje, zaštitu i unapređenje šuma</t>
  </si>
  <si>
    <t>Osnovica - isplaćene neto plaće, odnosno neto isplate po ugovorima o djelu i ugovorima o vršenju privremenih i povremenih poslova</t>
  </si>
  <si>
    <t>Stopa iz tač. 2. i 3. Uputstva</t>
  </si>
  <si>
    <t>Izvještaj o obračunatom i uplaćenom posebnom porezu/naknadi za zaštitu od prirodnih i drugih nesreća</t>
  </si>
  <si>
    <t>60,61,62,65</t>
  </si>
  <si>
    <t>640,641 i 642</t>
  </si>
  <si>
    <t>643,644 i 645</t>
  </si>
  <si>
    <t>540,541 i 542</t>
  </si>
  <si>
    <t>od 543 do 549</t>
  </si>
  <si>
    <t>PRIHODI, TROŠKOVI I RASHODI</t>
  </si>
  <si>
    <t>Prihodi od prodaje robe povezanim pravnim licima</t>
  </si>
  <si>
    <t>Prihodi od prodaje robe na domaćem tržištu</t>
  </si>
  <si>
    <t>Prihodi od prodaje robe na stranom tržištu</t>
  </si>
  <si>
    <t>Prihodi od prodaje učinaka povezanim pravnim licima</t>
  </si>
  <si>
    <t>Prihodi od prodaje učinaka na domaćem tržištu</t>
  </si>
  <si>
    <t>Prihodi od prodaje učinaka na stranom tržištu</t>
  </si>
  <si>
    <t>Prihodi od aktiviranja ili potrošnje robe</t>
  </si>
  <si>
    <t>Prihodi od aktiviranja ili potrošnje učinaka</t>
  </si>
  <si>
    <t>Prihod od premija, subvencija, poticaja i sl.</t>
  </si>
  <si>
    <t>Prihodi od donacija</t>
  </si>
  <si>
    <t>Prihodi od članarina</t>
  </si>
  <si>
    <t>Prihodi od tantijema i licencnih prava</t>
  </si>
  <si>
    <t>Prihodi iz namjenskih izvora finansiranja</t>
  </si>
  <si>
    <t>Ostali prihodi po drugim osnovama</t>
  </si>
  <si>
    <t>Povećanje vrijednosti specifičnih stalnih sredstava</t>
  </si>
  <si>
    <t>Smanjenje vrijednosti specifičnih stalnih sredstava</t>
  </si>
  <si>
    <t>FINANSIJSKI PRIHODI</t>
  </si>
  <si>
    <t>OSTALI PRIHODI I DOBICI</t>
  </si>
  <si>
    <t>Prihodi iz osnova promjene računovodstvenih politika</t>
  </si>
  <si>
    <t>Prihodi iz osnova ispravki grešaka iz ranijih godina</t>
  </si>
  <si>
    <t xml:space="preserve"> Prihodi od prodaje materijala</t>
  </si>
  <si>
    <t>POSLOVNI PRIHODI (3+4+5+6+7+8+9+10+11)</t>
  </si>
  <si>
    <t>Nabavna vrijednost prodate robe</t>
  </si>
  <si>
    <t>Materijalni troškovi</t>
  </si>
  <si>
    <t>Porez na dohodak</t>
  </si>
  <si>
    <t>Doprinosi iz plaća i naknada plaća</t>
  </si>
  <si>
    <t>Doprinosi na plaće i naknade plaća</t>
  </si>
  <si>
    <t>Troškovi službenih putovanja zaposlenih</t>
  </si>
  <si>
    <t>Troškovi ostalih primanja, naknada i materijalnih prava zaposlenih</t>
  </si>
  <si>
    <t>Troškovi naknada članovima odbora, komisija i sl.</t>
  </si>
  <si>
    <t>Troškovi naknada ostalim fizičkim licima</t>
  </si>
  <si>
    <t>Troškovi usluga izrade i dorade učinaka</t>
  </si>
  <si>
    <t>Troškovi transportnih usluga</t>
  </si>
  <si>
    <t xml:space="preserve">Troškovi usluga održavanja </t>
  </si>
  <si>
    <t>Troškovi zakupa</t>
  </si>
  <si>
    <t>Troškovi sajmova</t>
  </si>
  <si>
    <t>Troškovi reklame i sponzorstava</t>
  </si>
  <si>
    <t xml:space="preserve">Troškovi istraživanja </t>
  </si>
  <si>
    <t>Troškovi razvoja koji se ne kapitalizuju</t>
  </si>
  <si>
    <t>Troškovi ostalih usluga</t>
  </si>
  <si>
    <t>Troškovi amortizacije</t>
  </si>
  <si>
    <t xml:space="preserve">Troškovi rezervisanja </t>
  </si>
  <si>
    <t>Troškovi neproizvodnih usluga</t>
  </si>
  <si>
    <t>Troškovi reprezentacije</t>
  </si>
  <si>
    <t>Troškovi premija osiguranja</t>
  </si>
  <si>
    <t>Troškovi platnog prometa</t>
  </si>
  <si>
    <t>Troškovi poštanskih i telekomunikacionih usluga</t>
  </si>
  <si>
    <t>Troškovi poreza, naknada, taksi i dr. dažbina na teret pravnog lica</t>
  </si>
  <si>
    <t>Troškovi članskih doprinosa i sl. obaveza</t>
  </si>
  <si>
    <t>Ostali nematerijalni troškovi</t>
  </si>
  <si>
    <t>FINANSIJSKI RASHODI</t>
  </si>
  <si>
    <t>OSTALI RASHODI I GUBICI</t>
  </si>
  <si>
    <t>RASHODI IZ OSNOVA UMANJENJA VRIJEDNOSTI SREDSTAVA</t>
  </si>
  <si>
    <t>Rashodi iz osnova promjene računovodstvenih politika</t>
  </si>
  <si>
    <t>Rashodi iz osnova ispravki grešaka iz ranijih godina</t>
  </si>
  <si>
    <t>Povećanje vrijednosti zaliha učinaka</t>
  </si>
  <si>
    <t>Smanjenje vrijednosti zaliha učinaka</t>
  </si>
  <si>
    <t>POSLOVNI RASHODI (32+33+34+44+54+57-75+76)</t>
  </si>
  <si>
    <t xml:space="preserve"> Gubici (rashodi) od prodaje materijala</t>
  </si>
  <si>
    <t xml:space="preserve"> Kalo, rastur, kvar i lom materijala i robe</t>
  </si>
  <si>
    <t>68</t>
  </si>
  <si>
    <t>ZALIHE</t>
  </si>
  <si>
    <t>POSEBNI PODACI</t>
  </si>
  <si>
    <t>dio 130</t>
  </si>
  <si>
    <t>dio 100</t>
  </si>
  <si>
    <t>1.3</t>
  </si>
  <si>
    <t>1.31</t>
  </si>
  <si>
    <t>1.32</t>
  </si>
  <si>
    <t>1.33</t>
  </si>
  <si>
    <t>1.4</t>
  </si>
  <si>
    <t>1.5</t>
  </si>
  <si>
    <t>1.6</t>
  </si>
  <si>
    <t>1.61</t>
  </si>
  <si>
    <t>2.1</t>
  </si>
  <si>
    <t>2.11</t>
  </si>
  <si>
    <t>2.12</t>
  </si>
  <si>
    <t>2.2</t>
  </si>
  <si>
    <t>2.3</t>
  </si>
  <si>
    <t>3</t>
  </si>
  <si>
    <t>3.1</t>
  </si>
  <si>
    <t>3.11</t>
  </si>
  <si>
    <t>3.2</t>
  </si>
  <si>
    <t>3.21</t>
  </si>
  <si>
    <t>3.22</t>
  </si>
  <si>
    <t>3.23</t>
  </si>
  <si>
    <t>3.3</t>
  </si>
  <si>
    <t>3.31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</si>
  <si>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</si>
  <si>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</si>
  <si>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</si>
  <si>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</si>
  <si>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</si>
  <si>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</si>
  <si>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</si>
  <si>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</si>
  <si>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</si>
  <si>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</t>
  </si>
  <si>
    <t>3.321</t>
  </si>
  <si>
    <t>3.322</t>
  </si>
  <si>
    <t>3.323</t>
  </si>
  <si>
    <t>3.4</t>
  </si>
  <si>
    <t>3.5</t>
  </si>
  <si>
    <t>3.51</t>
  </si>
  <si>
    <t>3.52</t>
  </si>
  <si>
    <t>3.6</t>
  </si>
  <si>
    <t>3.61</t>
  </si>
  <si>
    <t>3.62</t>
  </si>
  <si>
    <t>3.63</t>
  </si>
  <si>
    <t>3.631</t>
  </si>
  <si>
    <t>3.632</t>
  </si>
  <si>
    <t>3.633</t>
  </si>
  <si>
    <t>3.634</t>
  </si>
  <si>
    <t>3.64</t>
  </si>
  <si>
    <t>3.65</t>
  </si>
  <si>
    <t>3.7</t>
  </si>
  <si>
    <t>3.8</t>
  </si>
  <si>
    <t>3.9</t>
  </si>
  <si>
    <t>3.10</t>
  </si>
  <si>
    <t>4.11</t>
  </si>
  <si>
    <t>4.12</t>
  </si>
  <si>
    <t>4.13</t>
  </si>
  <si>
    <t>4.0</t>
  </si>
  <si>
    <t>4.1</t>
  </si>
  <si>
    <t>4.14</t>
  </si>
  <si>
    <t>4.15</t>
  </si>
  <si>
    <t>4.16</t>
  </si>
  <si>
    <t>4.17</t>
  </si>
  <si>
    <t>4.18</t>
  </si>
  <si>
    <t>4.19</t>
  </si>
  <si>
    <t>4.2</t>
  </si>
  <si>
    <t>4.3</t>
  </si>
  <si>
    <t>Godišnji izvještaj o investicijama</t>
  </si>
  <si>
    <t>Ukupno</t>
  </si>
  <si>
    <t>722581</t>
  </si>
  <si>
    <t>722582</t>
  </si>
  <si>
    <t>Kolona 3</t>
  </si>
  <si>
    <t>Kolona 4</t>
  </si>
  <si>
    <t>Kolona 5</t>
  </si>
  <si>
    <t>Kolona 6</t>
  </si>
  <si>
    <t>Ukupan broj jedinica</t>
  </si>
  <si>
    <t>Entitet</t>
  </si>
  <si>
    <t>Isplaćene bruto plaće</t>
  </si>
  <si>
    <t>Vrijednost KM</t>
  </si>
  <si>
    <t>Bilans/bilanca uspjeha</t>
  </si>
  <si>
    <t>Izvještaj/izvješće o promjenama na kapitalu</t>
  </si>
  <si>
    <t>Kolona 7</t>
  </si>
  <si>
    <t>Kolona 8</t>
  </si>
  <si>
    <t>Kolona 1</t>
  </si>
  <si>
    <t>Kolona 2</t>
  </si>
  <si>
    <t>Kolona 9</t>
  </si>
  <si>
    <t>Kolona 10</t>
  </si>
  <si>
    <t>Kolona 11</t>
  </si>
  <si>
    <r>
      <t>m</t>
    </r>
    <r>
      <rPr>
        <vertAlign val="superscript"/>
        <sz val="11"/>
        <color theme="1"/>
        <rFont val="Arial Narrow"/>
        <family val="2"/>
      </rPr>
      <t>3</t>
    </r>
  </si>
  <si>
    <r>
      <t>m</t>
    </r>
    <r>
      <rPr>
        <vertAlign val="superscript"/>
        <sz val="11"/>
        <color theme="1"/>
        <rFont val="Arial Narrow"/>
        <family val="2"/>
      </rPr>
      <t>2</t>
    </r>
  </si>
  <si>
    <t>Naknada za upotrebu hemikalija/kemikalija za zaštitu bilja</t>
  </si>
  <si>
    <t>2.00 KM</t>
  </si>
  <si>
    <t>5.00 KM</t>
  </si>
  <si>
    <t>1.50 KM</t>
  </si>
  <si>
    <t>0.10 KM</t>
  </si>
  <si>
    <t>Vodna naknada - neto plaće zaposlenika</t>
  </si>
  <si>
    <t>Vodna naknada - po ugovoru o djelu</t>
  </si>
  <si>
    <t>Naknada za flaširanje vode i mineralne vode</t>
  </si>
  <si>
    <t>Naknada za proizvodnju električne energije u HE</t>
  </si>
  <si>
    <t>Naknada za zaštitu zemljišta od poplava</t>
  </si>
  <si>
    <t>Naknada za zaštitu objekata od poplava</t>
  </si>
  <si>
    <t>0.50 %</t>
  </si>
  <si>
    <t>-</t>
  </si>
  <si>
    <t xml:space="preserve"> c) Opšta udruženja - kolektivni članovi</t>
  </si>
  <si>
    <t xml:space="preserve"> b) Najniži iznos za uplatu</t>
  </si>
  <si>
    <t>Članarina Privrednoj/gospodarskoj komori BiH</t>
  </si>
  <si>
    <t>Članarina Privrednoj/gospodarskoj komori Federacije BiH</t>
  </si>
  <si>
    <t>Članarina Privrednoj/gospodarskoj komori kantona</t>
  </si>
  <si>
    <t>Prihodi od usklađivanja vrijednosti zaliha</t>
  </si>
  <si>
    <t>UKUPNI PRIHODI OBRAČUNSKOG PERIODA (2+21-22+23+24+26+28+29)</t>
  </si>
  <si>
    <t xml:space="preserve">Ostali poslovni prihodi  (12+15+16+17+18+19+20)  </t>
  </si>
  <si>
    <t>Troškovi zaposlenih (35+36+37+38+39+41+42+43)</t>
  </si>
  <si>
    <t>Nematerijalni troškovi  (58 do 65)</t>
  </si>
  <si>
    <t>Prihodi od zakupa (operativni najam)</t>
  </si>
  <si>
    <t>Dnevnice za službena putovanja u zemlji i inostranstvu</t>
  </si>
  <si>
    <t>Umanjenje vrijednosti zaliha</t>
  </si>
  <si>
    <t>Obračunati poseban porez - akcize</t>
  </si>
  <si>
    <t>Carine na trgovačku robu</t>
  </si>
  <si>
    <t>Carine na sirovine i materijal, rezervne dijelove i sitan inventar</t>
  </si>
  <si>
    <t>PRIHODI IZ OSNOVA USKLAĐIVANJA VRIJEDNOSTI SREDSTAVA, od toga:</t>
  </si>
  <si>
    <t xml:space="preserve">Troškovi proizvodnih usluga (45 do 53) </t>
  </si>
  <si>
    <t>Naknade za rad članova učeničkih, omladinskih i studentskih zadruga</t>
  </si>
  <si>
    <t>UKUPNI TROŠKOVI I RASHODI OBRAČUNSKOG PERIODA (31+67+68+71+73+74)</t>
  </si>
  <si>
    <t>Sirovine, materijal, rezervni dijelovi i sitan inventar</t>
  </si>
  <si>
    <t>Proizvodnja u toku</t>
  </si>
  <si>
    <t>Gotovi proizvodi</t>
  </si>
  <si>
    <t>Trgovačka roba</t>
  </si>
  <si>
    <t>Stalna sred. i sred. obustavljenog poslovanja namijenjena prodaji</t>
  </si>
  <si>
    <t>R.br.</t>
  </si>
  <si>
    <t>1.1</t>
  </si>
  <si>
    <t>1.2</t>
  </si>
  <si>
    <t>1.21</t>
  </si>
  <si>
    <t>1.22</t>
  </si>
  <si>
    <t>IZVRŠENE ISPLATE ZA INVESTICIJE U STALNA SREDSTVA PO IZVORIMA FINANSIRANJA U IZVJEŠTAJNOJ GODINI</t>
  </si>
  <si>
    <t>TEHNIČKA STRUKTURA OSTVARENIH INVESTICIJA U STALNA SREDSTVA U IZVJEŠTAJNOJ GODINI</t>
  </si>
  <si>
    <t>INVESTICIJE U NOVA STALNA SREDSTVA PO NAMJENI ULAGANJA I TERITORIJI U IZVJEŠTAJNOJ GODINI</t>
  </si>
  <si>
    <t>Djelatnost (opis)</t>
  </si>
  <si>
    <t>Šifra djelatnosti</t>
  </si>
  <si>
    <t>Naziv djelatnosti</t>
  </si>
  <si>
    <t>Biljna i stočarska proizvodnja, lovstvo i uslužne djelatnosti u vezi s njima</t>
  </si>
  <si>
    <t>Uzgoj jednogodišnjih usjeva</t>
  </si>
  <si>
    <t>Uzgoj žitarica (osim riže), mahunarki i sjemenja uljarica</t>
  </si>
  <si>
    <t>Uzgoj riže</t>
  </si>
  <si>
    <t>Uzgoj povrća, dinja i lubenica, korjenastog i gomoljastog povrća</t>
  </si>
  <si>
    <t>Uzgoj šećerne trske</t>
  </si>
  <si>
    <t>Uzgoj duhana</t>
  </si>
  <si>
    <t>Uzgoj tekstilnih biljaka</t>
  </si>
  <si>
    <t>Uzgoj ostalih jednogodišnjih usjeva</t>
  </si>
  <si>
    <t>Uzgoj višegodišnjih usjeva</t>
  </si>
  <si>
    <t>Uzgoj grožđa</t>
  </si>
  <si>
    <t>Uzgoj tropskog i suptropskog voća</t>
  </si>
  <si>
    <t>Uzgoj agruma</t>
  </si>
  <si>
    <t>Uzgoj jezgričavog i koštuničavog voća</t>
  </si>
  <si>
    <t>Uzgoj bobičastog, orašastog i ostalog voća</t>
  </si>
  <si>
    <t>Uzgoj plodova uljarica</t>
  </si>
  <si>
    <t>Uzgoj biljaka za pripremanje napitaka</t>
  </si>
  <si>
    <t>Uzgoj bilja za upotrebu u farmaciji, aromatskog, začinskog i ljekovitog bilja</t>
  </si>
  <si>
    <t>Uzgoj ostalih višegodišnjih usjeva</t>
  </si>
  <si>
    <t>Uzgoj sadnog materijala i ukrasnog bilja</t>
  </si>
  <si>
    <t>Uzgoj životinja</t>
  </si>
  <si>
    <t>Uzgoj muznih krava</t>
  </si>
  <si>
    <t>Uzgoj ostalih goveda i bivola</t>
  </si>
  <si>
    <t>Uzgoj konja, magaraca, mula i mazgi</t>
  </si>
  <si>
    <t>Uzgoj deva i lama</t>
  </si>
  <si>
    <t>Uzgoj ovaca i koza</t>
  </si>
  <si>
    <t>Uzgoj svinja</t>
  </si>
  <si>
    <t>Uzgoj peradi</t>
  </si>
  <si>
    <t>Uzgoj ostalih životinja</t>
  </si>
  <si>
    <t>Mješovita poljoprivredna proizvodnja (biljna i stočna proizvodnja)</t>
  </si>
  <si>
    <t>Pomoćne djelatnosti u poljoprivredi i djelatnosti koje se obavljaju nakon žetve usjeva</t>
  </si>
  <si>
    <t>Pomoćne djelatnosti za uzgoj usjeva</t>
  </si>
  <si>
    <t>Pomoćne djelatnosti za uzgoj životinja</t>
  </si>
  <si>
    <t>Djelatnosti koje se obavljaju nakon žetve/berbe poljoprivrednih proizvoda (priprema za primarna tržišta)</t>
  </si>
  <si>
    <t>Dorada sjemena za sjemenski materijal</t>
  </si>
  <si>
    <t>Lov, stupičarenje i uslužne djelatnosti u vezi s njima</t>
  </si>
  <si>
    <t>Šumarstvo i sječa drva (iskorištavanje šuma)</t>
  </si>
  <si>
    <t>Uzgoj šuma i ostale djelatnosti u šumarstvu</t>
  </si>
  <si>
    <t>Sječa drva (iskorištavanje šuma)</t>
  </si>
  <si>
    <t>Sakupljanje nekultiviranih šumskih plodova i proizvoda, osim šumskih sortimenata</t>
  </si>
  <si>
    <t>Pomoćne usluge u šumarstvu</t>
  </si>
  <si>
    <t>Ribolov i akvakultura</t>
  </si>
  <si>
    <t>Ribolov</t>
  </si>
  <si>
    <t>Morski ribolov</t>
  </si>
  <si>
    <t>Slatkovodni ribolov</t>
  </si>
  <si>
    <t>Akvakultura</t>
  </si>
  <si>
    <t>Morska akvakultura</t>
  </si>
  <si>
    <t>Slatkovodna akvakultura</t>
  </si>
  <si>
    <t>Vađenje ugljena i lignita</t>
  </si>
  <si>
    <t>Vađenje kamenog ugljena</t>
  </si>
  <si>
    <t>Vađenje lignita</t>
  </si>
  <si>
    <t>Vađenje sirove nafte i prirodnog plina</t>
  </si>
  <si>
    <t>Vađenje sirove nafte</t>
  </si>
  <si>
    <t>Vađenje prirodnog plina</t>
  </si>
  <si>
    <t>Vađenje metalnih ruda</t>
  </si>
  <si>
    <t>Vađenje željeznih ruda</t>
  </si>
  <si>
    <t>Vađenje ruda obojenih metala</t>
  </si>
  <si>
    <t>Vađenje uranijevih i torijevih ruda</t>
  </si>
  <si>
    <t>Vađenje ostalih ruda obojenih metala</t>
  </si>
  <si>
    <t>Vađenje ostalih ruda i kamena</t>
  </si>
  <si>
    <t>Vađenje kamena, pijeska i gline</t>
  </si>
  <si>
    <t>Vađenje ukrasnog kamena i kamena za gradnju, krečnjaka, gipsa, krede i škriljevca</t>
  </si>
  <si>
    <t>Djelatnosti kopova šljunka i pijeska; vađenje gline i kaolina</t>
  </si>
  <si>
    <t>Vađenje ruda i kamena d. n.</t>
  </si>
  <si>
    <t>Vađenje minerala za proizvodnju hemikalije i prirodnih mineralnih gnojiva</t>
  </si>
  <si>
    <t>Vađenje treseta</t>
  </si>
  <si>
    <t>Vađenje soli</t>
  </si>
  <si>
    <t>Vađenje ostalih ruda i kamena, d. n.</t>
  </si>
  <si>
    <t>Pomoćne uslužne djelatnosti u vađenju ruda i kamena</t>
  </si>
  <si>
    <t>Pomoćne djelatnosti za vađenje nafte i prirodnog plina</t>
  </si>
  <si>
    <t>Pomoćne djelatnosti za ostalo vađenje ruda i kamena</t>
  </si>
  <si>
    <t>Proizvodnja prehrambenih proizvoda</t>
  </si>
  <si>
    <t>Prerada i konzerviranje mesa i proizvodnja mesnih proizvoda</t>
  </si>
  <si>
    <t>Prerada i konzerviranje mesa</t>
  </si>
  <si>
    <t>Prerada i konzerviranje mesa peradi</t>
  </si>
  <si>
    <t>Proizvodnja proizvoda od mesa i mesa peradi</t>
  </si>
  <si>
    <t>Prerada i konzerviranje riba, ljuskara i mekušaca</t>
  </si>
  <si>
    <t>Prerada i konzerviranje voća i povrća</t>
  </si>
  <si>
    <t>Prerada i konzerviranje krompira</t>
  </si>
  <si>
    <t>Proizvodnja sokova od voća i povrća</t>
  </si>
  <si>
    <t>Ostala prerada i konzerviranje voća i povrća</t>
  </si>
  <si>
    <t>Proizvodnja biljnih i životinjskih ulja i masti</t>
  </si>
  <si>
    <t>Proizvodnja ulja i masti</t>
  </si>
  <si>
    <t>Proizvodnja margarina i sličnih jestivih masti</t>
  </si>
  <si>
    <t>Proizvodnja mliječnih proizvoda</t>
  </si>
  <si>
    <t>Proizvodnja mlijeka, mliječnih proizvoda i sira</t>
  </si>
  <si>
    <t>Proizvodnja sladoleda i drugih smrznutih smjesa</t>
  </si>
  <si>
    <t>Proizvodnja mlinskih proizvoda, škroba i škrobnih proizvoda</t>
  </si>
  <si>
    <t>Proizvodnja mlinskih proizvoda</t>
  </si>
  <si>
    <t>Proizvodnja škroba i škrobnih proizvoda</t>
  </si>
  <si>
    <t>Proizvodnja pekarskih proizvoda, proizvoda od brašna i kolača</t>
  </si>
  <si>
    <t>Proizvodnja hljeba; svježih peciva i kolača</t>
  </si>
  <si>
    <t>Proizvodnja dvopeka i keksa; proizvodnja trajnih peciva i kolača</t>
  </si>
  <si>
    <t>Proizvodnja makarona, rezanaca, kuskusa i sličnih proizvoda od brašna</t>
  </si>
  <si>
    <t>Proizvodnja ostalih prehrambenih proizvoda</t>
  </si>
  <si>
    <t>Proizvodnja šećera</t>
  </si>
  <si>
    <t>Proizvodnja kakaa, čokolade i slastičarskih proizvoda</t>
  </si>
  <si>
    <t>Prerada čaja i kafe</t>
  </si>
  <si>
    <t>Proizvodnja začina i drugih dodataka hrani</t>
  </si>
  <si>
    <t>Proizvodnja gotove hrane i jela</t>
  </si>
  <si>
    <t>Proizvodnja  homogeniziranih  prehrambenih  preparata  i dijetetske hrane</t>
  </si>
  <si>
    <t>Proizvodnja ostalih prehrambenih proizvoda, d. n.</t>
  </si>
  <si>
    <t>Proizvodnja pripremljene hrane za životinje</t>
  </si>
  <si>
    <t>Proizvodnja pripremljene stočne hrane</t>
  </si>
  <si>
    <t>Proizvodnja pripremljene hrane za kućne ljubimce</t>
  </si>
  <si>
    <t>Proizvodnja pića</t>
  </si>
  <si>
    <t>Destiliranje, pročišćavanje i miješanje alkoholnih pića</t>
  </si>
  <si>
    <t>Proizvodnja vina od grožđa</t>
  </si>
  <si>
    <t>Proizvodnja jabukovače i ostalih voćnih vina</t>
  </si>
  <si>
    <t>Proizvodnja ostalih nedestiliranih fermentiranih pića</t>
  </si>
  <si>
    <t>Proizvodnja piva</t>
  </si>
  <si>
    <t>Proizvodnja slada</t>
  </si>
  <si>
    <t>Proizvodnja osvježavajućih pića; proizvodnja mineralne vode i drugih flaširanih voda</t>
  </si>
  <si>
    <t>Proizvodnja duhanskih proizvoda</t>
  </si>
  <si>
    <t>Proizvodnja tekstila</t>
  </si>
  <si>
    <t>Priprema i predenje tekstilnih vlakana</t>
  </si>
  <si>
    <t>Tkanje tekstila</t>
  </si>
  <si>
    <t>Dovršavanje tekstila</t>
  </si>
  <si>
    <t>Proizvodnja ostalog tekstila</t>
  </si>
  <si>
    <t>Proizvodnja pletenih i heklanih tkanina</t>
  </si>
  <si>
    <t>Proizvodnja gotovih tekstilnih proizvoda, osim odjeće</t>
  </si>
  <si>
    <t>Proizvodnja tepiha i prekrivača za pod</t>
  </si>
  <si>
    <t>Proizvodnja užadi, konopaca, upletenog konca i mreža</t>
  </si>
  <si>
    <t>Proizvodnja netkanog tekstila i proizvoda od netkanog tekstila, osim odjeće</t>
  </si>
  <si>
    <t>Proizvodnja ostalih tehničkih i industrijskih tekstilnih proizvoda</t>
  </si>
  <si>
    <t>Proizvodnja ostalih tekstilnih proizvoda, d. n.</t>
  </si>
  <si>
    <t>Proizvodnja odjeće</t>
  </si>
  <si>
    <t>Proizvodnja odjeće, osim krznene odjeće</t>
  </si>
  <si>
    <t>Proizvodnja kožne odjeće</t>
  </si>
  <si>
    <t>Proizvodnja radne odjeće</t>
  </si>
  <si>
    <t>Proizvodnja ostale vanjske odjeće</t>
  </si>
  <si>
    <t>Proizvodnja veša</t>
  </si>
  <si>
    <t>Proizvodnja ostale odjeće i pribora za odjeću</t>
  </si>
  <si>
    <t>Proizvodnja proizvoda od krzna</t>
  </si>
  <si>
    <t>Proizvodnja pletene i heklane odjeće</t>
  </si>
  <si>
    <t>Proizvodnja pletenih i heklanih čarapa</t>
  </si>
  <si>
    <t>Proizvodnja ostale pletene i heklane odjeće</t>
  </si>
  <si>
    <t>Proizvodnja kože i srodnih proizvoda</t>
  </si>
  <si>
    <t>Štavljenje i obrada kože; proizvodnja putnih i ručnih torbi, sedlarskih i kaišarskih proizvoda; dorada i bojenje krzna</t>
  </si>
  <si>
    <t>Štavljenje i obrada kože; dorada i bojenje krzna</t>
  </si>
  <si>
    <t>Proizvodnja putnih i ručnih torba i sličnih proizvoda, sedlarskih i kaišarskih proizvoda</t>
  </si>
  <si>
    <t>Proizvodnja obuće</t>
  </si>
  <si>
    <t>Prerada drva i proizvoda od drva i pluta, osim namještaja; proizvodnja predmeta od slame i pletarskih materijala</t>
  </si>
  <si>
    <t>Piljenje i blanjanje drva  (proizvodnja  rezane građe); impregnacija drveta</t>
  </si>
  <si>
    <t>Proizvodnja proizvoda od drva, pluta, slame i pletarskih materijala</t>
  </si>
  <si>
    <t>Proizvodnja furnira i ostalih ploča od drva</t>
  </si>
  <si>
    <t>Proizvodnja sastavljenog parketa</t>
  </si>
  <si>
    <t>Proizvodnja ostale građevne stolarije i elemenata</t>
  </si>
  <si>
    <t>Proizvodnja ambalaže od drva</t>
  </si>
  <si>
    <t>Proizvodnja ostalih proizvoda od drva, proizvoda od pluta, slame i pletarskih materijala</t>
  </si>
  <si>
    <t>Proizvodnja papira i proizvoda od papira</t>
  </si>
  <si>
    <t>Proizvodnja celuloze, papira i kartona</t>
  </si>
  <si>
    <t>Proizvodnja celuloze</t>
  </si>
  <si>
    <t>Proizvodnja papira i kartona</t>
  </si>
  <si>
    <t>Proizvodnja proizvoda od papira i kartona</t>
  </si>
  <si>
    <t>Proizvodnja valovitog papira i kartona te ambalaže od papira i kartona</t>
  </si>
  <si>
    <t>Proizvodnja proizvoda za domaćinstvo i higijenu te toaletnih potrepština od papira</t>
  </si>
  <si>
    <t>Proizvodnja kancelarijskog materijala od papira</t>
  </si>
  <si>
    <t>Proizvodnja zidnih tapeta</t>
  </si>
  <si>
    <t>Proizvodnja ostalih proizvoda od papira i kartona</t>
  </si>
  <si>
    <t>Štampanje i umnožavanje snimljenih zapisa</t>
  </si>
  <si>
    <t>Štampanje i uslužne djelatnosti u vezi sa štampanjem</t>
  </si>
  <si>
    <t>Štampanje novina</t>
  </si>
  <si>
    <t>Ostalo štampanje</t>
  </si>
  <si>
    <t>Usluge pripreme za štampu i objavljivanje</t>
  </si>
  <si>
    <t>Knjigoveške i srodne usluge</t>
  </si>
  <si>
    <t>Umnožavanje snimljenih zapisa</t>
  </si>
  <si>
    <t>Proizvodnja koksa i rafiniranih naftnih proizvoda</t>
  </si>
  <si>
    <t>Proizvodnja proizvoda koksnih peći</t>
  </si>
  <si>
    <t>Proizvodnja rafiniranih naftnih proizvoda</t>
  </si>
  <si>
    <t>Proizvodnja hemikalija i hemijskih proizvoda</t>
  </si>
  <si>
    <t>Proizvodnja osnovnih hemikalija, gnojiva i dušičnih spojeva, plastike i sintetičkog kaučuka u primarnim oblicima</t>
  </si>
  <si>
    <t>Proizvodnja industrijskih plinova</t>
  </si>
  <si>
    <t>Proizvodnja koloranata i pigmenata</t>
  </si>
  <si>
    <t>Proizvodnja ostalih anorganskih osnovnih hemikalija</t>
  </si>
  <si>
    <t>Proizvodnja ostalih osnovnih organskih hemikalija</t>
  </si>
  <si>
    <t>Proizvodnja gnojiva i dušičnih spojeva</t>
  </si>
  <si>
    <t>Proizvodnja plastičnih masa u primarnim oblicima</t>
  </si>
  <si>
    <t>Proizvodnja sintetičkog kaučuka u primarnim oblicima</t>
  </si>
  <si>
    <t>Proizvodnja pesticida i drugih agrohemijskih proizvoda</t>
  </si>
  <si>
    <t>Proizvodnja boja, lakova i sličnih premaza, grafičkih boja i kitova</t>
  </si>
  <si>
    <t>Proizvodnja sapuna i deterdženata, sredstava za čišćenje i poliranje, parfema i toaletno-kozmetičkih preparata</t>
  </si>
  <si>
    <t>Proizvodnja sapuna i deterdženata, sredstava za čišćenje i poliranje</t>
  </si>
  <si>
    <t>Proizvodnja parfema i toaletno-kozmetičkih preparata</t>
  </si>
  <si>
    <t>Proizvodnja ostalih hemijskih proizvoda</t>
  </si>
  <si>
    <t>Proizvodnja eksploziva</t>
  </si>
  <si>
    <t>Proizvodnja ljepila</t>
  </si>
  <si>
    <t>Proizvodnja eteričnih ulja</t>
  </si>
  <si>
    <t>Proizvodnja ostalih hemijskih proizvoda, d. n.</t>
  </si>
  <si>
    <t>Proizvodnja umjetnih vlakana</t>
  </si>
  <si>
    <t>Proizvodnja osnovnih  farmaceutskih proizvoda  i farmaceutskih preparata</t>
  </si>
  <si>
    <t>Proizvodnja osnovnih farmaceutskih proizvoda</t>
  </si>
  <si>
    <t>Proizvodnja farmaceutskih preparata</t>
  </si>
  <si>
    <t>Proizvodnja proizvoda od gume i plastičnih masa</t>
  </si>
  <si>
    <t>Proizvodnja proizvoda od gume</t>
  </si>
  <si>
    <t>Proizvodnja vanjskih i unutrašnjih guma za vozila; protektiranje vanjskih guma za vozila</t>
  </si>
  <si>
    <t>Proizvodnja ostalih proizvoda od gume</t>
  </si>
  <si>
    <t>Proizvodnja proizvoda od plastičnih masa</t>
  </si>
  <si>
    <t>Proizvodnja ploča, listova, cijevi i profila od plastičnih masa</t>
  </si>
  <si>
    <t>Proizvodnja ambalaže od plastičnih masa</t>
  </si>
  <si>
    <t>Proizvodnja proizvoda od plastičnih masa za građevinarstvo</t>
  </si>
  <si>
    <t>Proizvodnja ostalih proizvoda od plastičnih masa</t>
  </si>
  <si>
    <t>Proizvodnja ostalih nemetalnih mineralnih proizvoda</t>
  </si>
  <si>
    <t>Proizvodnja stakla i proizvoda od stakla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</si>
  <si>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</si>
  <si>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</si>
  <si>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</si>
  <si>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</si>
  <si>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stakla, uključujući tehničke proizvode od stakla</t>
  </si>
  <si>
    <t>Proizvodnja vatrostalnih proizvoda</t>
  </si>
  <si>
    <t>Proizvodnja proizvoda od gline za građevinarstvo</t>
  </si>
  <si>
    <t>Proizvodnja keramičkih pločica i podnih ploča</t>
  </si>
  <si>
    <t>Proizvodnja opeke, crijepa i ostalih proizvoda od pečene gline za građevinarstvo</t>
  </si>
  <si>
    <t>Proizvodnja ostalih proizvoda od porculana i keramike</t>
  </si>
  <si>
    <t>Proizvodnja  keramičkih  proizvoda  za  domaćinstvo i ukrasnih predmeta</t>
  </si>
  <si>
    <t>Proizvodnja sanitarne opreme od keramike</t>
  </si>
  <si>
    <t>Proizvodnja keramičkih izolatora i izolacijskog pribora</t>
  </si>
  <si>
    <t>Proizvodnja ostalih tehničkih proizvoda od keramike</t>
  </si>
  <si>
    <t>Proizvodnja ostalih proizvoda od keramike</t>
  </si>
  <si>
    <t>Proizvodnja cementa, kreča i gipsa</t>
  </si>
  <si>
    <t>Proizvodnja cementa</t>
  </si>
  <si>
    <t>Proizvodnja kreča i gipsa</t>
  </si>
  <si>
    <t>Proizvodnja proizvoda od betona, cementa i gipsa</t>
  </si>
  <si>
    <t>Proizvodnja proizvoda od betona za građevinarstvo</t>
  </si>
  <si>
    <t>Proizvodnja proizvoda od gipsa za građevinarstvo</t>
  </si>
  <si>
    <t>Proizvodnja gotove betonske smjese</t>
  </si>
  <si>
    <t>Proizvodnja žbuke</t>
  </si>
  <si>
    <t>Proizvodnja (vlaknastog) fibro-cementa</t>
  </si>
  <si>
    <t>Proizvodnja ostalih proizvoda od betona, cementa i gipsa</t>
  </si>
  <si>
    <t>Rezanje, oblikovanje i obrada kamena</t>
  </si>
  <si>
    <t>Proizvodnja brusnih proizvoda i nemetalnih mineralnih proizvoda, d. n.</t>
  </si>
  <si>
    <t>Proizvodnja brusnih proizvoda</t>
  </si>
  <si>
    <t>Proizvodnja ostalih nemetalnih mineralnih proizvoda, d. n.</t>
  </si>
  <si>
    <t>Proizvodnja baznih metala</t>
  </si>
  <si>
    <t>Proizvodnja sirovog željeza, čelika i ferolegura</t>
  </si>
  <si>
    <t>Proizvodnja cijevi, crijeva, šupljih profila i pripadajućeg pribora od čelika</t>
  </si>
  <si>
    <t>Proizvodnja ostalih proizvoda primarne prerade čelika</t>
  </si>
  <si>
    <t>Hladno vučenje šipki</t>
  </si>
  <si>
    <t>Hladno valjanje uskih vrpci</t>
  </si>
  <si>
    <t>Hladno oblikovanje i profiliranje</t>
  </si>
  <si>
    <t>Hladno vučenje žice</t>
  </si>
  <si>
    <t>Proizvodnja baznih plemenitih i ostalih obojenih metala</t>
  </si>
  <si>
    <t>Proizvodnja plemenitih metala</t>
  </si>
  <si>
    <t>Proizvodnja aluminija</t>
  </si>
  <si>
    <t>Proizvodnja olova, cinka i kositra</t>
  </si>
  <si>
    <t>Proizvodnja bakra</t>
  </si>
  <si>
    <t>Proizvodnja ostalih obojenih metala</t>
  </si>
  <si>
    <t>Obrada nuklearnog goriva</t>
  </si>
  <si>
    <t>Lijevanje metala</t>
  </si>
  <si>
    <t>Lijevanje željeza</t>
  </si>
  <si>
    <t>Lijevanje čelika</t>
  </si>
  <si>
    <t>Lijevanje lakih metala</t>
  </si>
  <si>
    <t>Lijevanje ostalih obojenih metala</t>
  </si>
  <si>
    <t>Proizvodnja gotovih  metalnih  proizvoda,  osim  mašina  i opreme</t>
  </si>
  <si>
    <t>Proizvodnja metalnih konstrukcija</t>
  </si>
  <si>
    <t>Proizvodnja metalnih konstrukcija i njihovih dijelova</t>
  </si>
  <si>
    <t>Proizvodnja vrata i prozora od metala</t>
  </si>
  <si>
    <t>Proizvodnja metalnih cisterni, rezervoara i sličnih posuda</t>
  </si>
  <si>
    <t>Proizvodnja radijatora i kotlova za centralno grijanje</t>
  </si>
  <si>
    <t>Proizvodnja ostalih metalnih cisterni, rezervoara i sličnih posuda</t>
  </si>
  <si>
    <t>Proizvodnja parnih kotlova, osim kotlova za centralno grijanje</t>
  </si>
  <si>
    <t>Proizvodnja oružja i municije</t>
  </si>
  <si>
    <t>Kovanje, presovanje, štancanje i valjanje metala; metalurgija praha</t>
  </si>
  <si>
    <t>Površinska  obrada  i  prevlačenje  metala;  mašinska obrada metala</t>
  </si>
  <si>
    <t>Površinska obrada i prevlačenje metala</t>
  </si>
  <si>
    <t>Mašinska obrada metala</t>
  </si>
  <si>
    <t>Proizvodnja  sječiva, alata  i  metalnih  proizvoda za opću namjenu</t>
  </si>
  <si>
    <t>Proizvodnja sječiva</t>
  </si>
  <si>
    <t>Proizvodnja brava i okova</t>
  </si>
  <si>
    <t>Proizvodnja alata</t>
  </si>
  <si>
    <t>Proizvodnja ostalih gotovih proizvoda od metala</t>
  </si>
  <si>
    <t>Proizvodnja čeličnih buradi i sličnih posuda od čelika</t>
  </si>
  <si>
    <t>Proizvodnja ambalaže od lakih metala</t>
  </si>
  <si>
    <t>Proizvodnja proizvoda od žice, lanaca i opruga</t>
  </si>
  <si>
    <t>Proizvodnja veznih i vijčanih proizvoda</t>
  </si>
  <si>
    <t>Proizvodnja ostalih gotovih proizvoda od metala, d. n.</t>
  </si>
  <si>
    <t>Proizvodnja računara te elektroničkih i optičkih proizvoda</t>
  </si>
  <si>
    <t>Proizvodnja elektroničkih komponenata i ploča</t>
  </si>
  <si>
    <t>Proizvodnja elektroničkih komponenata</t>
  </si>
  <si>
    <t>Proizvodnja punih elektroničkih ploča</t>
  </si>
  <si>
    <t>Proizvodnja računara i periferne opreme</t>
  </si>
  <si>
    <t>Proizvodnja komunikacijske opreme</t>
  </si>
  <si>
    <t>Proizvodnja elektroničkih uređaja za široku potrošnju</t>
  </si>
  <si>
    <t>Proizvodnja instrumenata i aparata za mjerenje, ispitivanje i navođenje; proizvodnja satova</t>
  </si>
  <si>
    <t>Proizvodnja instrumenata i aparata za mjerenje, ispitivanje i navođenje</t>
  </si>
  <si>
    <t>Proizvodnja satova</t>
  </si>
  <si>
    <t>Proizvodnja  opreme  za  zračenje,  elektromedicinske  i elektroterapeutske opreme</t>
  </si>
  <si>
    <t>Proizvodnja optičkih instrumenata i fotografske opreme</t>
  </si>
  <si>
    <t>Proizvodnja magnetnih i optičkih medija</t>
  </si>
  <si>
    <t>Proizvodnja električne opreme</t>
  </si>
  <si>
    <t>Proizvodnja elektromotora, generatora, transformatora te uređaja za distribuciju i kontrolu električne energije</t>
  </si>
  <si>
    <t>Proizvodnja elektromotora, generatora i transformatora</t>
  </si>
  <si>
    <t>Proizvodnja uređaja za distribuciju i kontrolu električne energije</t>
  </si>
  <si>
    <t>Proizvodnja baterija i akumulatora</t>
  </si>
  <si>
    <t>Proizvodnja žice i elektroinstalacijskog materijala</t>
  </si>
  <si>
    <t>Proizvodnja kablova od optičkih vlakana</t>
  </si>
  <si>
    <t>Proizvodnja ostalih elektroničkih i električnih žica i kablova</t>
  </si>
  <si>
    <t>Proizvodnja elektroinstalacijskog materijala</t>
  </si>
  <si>
    <t>Proizvodnja električne opreme za rasvjetu</t>
  </si>
  <si>
    <t>Proizvodnja aparata za domaćinstvo</t>
  </si>
  <si>
    <t>Proizvodnja električnih aparata za domaćinstvo</t>
  </si>
  <si>
    <t>Proizvodnja neelektričnih aparata za domaćinstvo</t>
  </si>
  <si>
    <t>Proizvodnja ostale električne opreme</t>
  </si>
  <si>
    <t>Proizvodnja mašina i uređaja, d. n.</t>
  </si>
  <si>
    <t>Proizvodnja mašina za opće namjene</t>
  </si>
  <si>
    <t>Proizvodnja motora i turbina, osim motora za avione i motorna vozila</t>
  </si>
  <si>
    <t>Proizvodnja hidrauličnih pogonskih uređaja</t>
  </si>
  <si>
    <t>Proizvodnja ostalih pumpi i kompresora</t>
  </si>
  <si>
    <t>Proizvodnja ostalih slavina i ventila</t>
  </si>
  <si>
    <t>Proizvodnja ležajeva, prijenosnika te prijenosnih i pogonskih elemenata</t>
  </si>
  <si>
    <t>Proizvodnja ostalih mašina za opće namjene</t>
  </si>
  <si>
    <t>Proizvodnja peći, ložišta i plamenika</t>
  </si>
  <si>
    <t>Proizvodnja uređaja za dizanje i prenošenje</t>
  </si>
  <si>
    <t>Proizvodnja kancelarijskih mašina i opreme (osim proizvodnje računara i periferne opreme)</t>
  </si>
  <si>
    <t>Proizvodnja ručnih prenosivih alata s vlastitim pogonom</t>
  </si>
  <si>
    <t>Proizvodnja rashladne i ventilacijske opreme, osim za domaćinstvo</t>
  </si>
  <si>
    <t>Proizvodnja ostalih mašina za opće namjene, d. n.</t>
  </si>
  <si>
    <t>Proizvodnja mašina za poljoprivredu i šumarstvo</t>
  </si>
  <si>
    <t>Proizvodnja mašina za obradu metala i alatnih mašina</t>
  </si>
  <si>
    <t>Proizvodnja mašina za obradu metala</t>
  </si>
  <si>
    <t>Proizvodnja ostalih alatnih mašina</t>
  </si>
  <si>
    <t>Proizvodnja ostalih mašina za posebne namjene</t>
  </si>
  <si>
    <t>Proizvodnja mašina za metalurgiju</t>
  </si>
  <si>
    <t>Proizvodnja mašina za rudnike, kamenolome i građevinarstvo</t>
  </si>
  <si>
    <t>Proizvodnja mašina za industriju hrane, pića i duhana</t>
  </si>
  <si>
    <t>Proizvodnja mašina za industriju tekstila, odjeće i kože</t>
  </si>
  <si>
    <t>Proizvodnja mašina za industriju papira i kartona</t>
  </si>
  <si>
    <t>Proizvodnja mašina za plastiku i gumu</t>
  </si>
  <si>
    <t>Proizvodnja ostalih mašina za posebne namjene, d. n.</t>
  </si>
  <si>
    <t>Proizvodnja motornih vozila, prikolica i poluprikolica</t>
  </si>
  <si>
    <t>Proizvodnja motornih vozila</t>
  </si>
  <si>
    <t>Proizvodnja karoserija za motorna  vozila; proizvodnja prikolica i poluprikolica</t>
  </si>
  <si>
    <t>Proizvodnja dijelova i pribora za motorna vozila</t>
  </si>
  <si>
    <t>Proizvodnja električne i elektroničke opreme za motorna vozila</t>
  </si>
  <si>
    <t>Proizvodnja ostalih dijelova i pribora za motorna vozila</t>
  </si>
  <si>
    <t>Proizvodnja ostalih prijevoznih sredstava</t>
  </si>
  <si>
    <t>Gradnja brodova i čamaca</t>
  </si>
  <si>
    <t>Gradnja brodova i plovećih objekata</t>
  </si>
  <si>
    <t>Gradnja čamaca za razonodu i sportskih čamaca</t>
  </si>
  <si>
    <t>Proizvodnja željezničkih lokomotiva i tračničkih vozila</t>
  </si>
  <si>
    <t>Proizvodnja aviona i svemirskih letjelica te srodnih prijevoznih sredstava i opreme</t>
  </si>
  <si>
    <t>Proizvodnja vojnih borbenih vozila</t>
  </si>
  <si>
    <t>Proizvodnja prijevoznih sredstava, d. n.</t>
  </si>
  <si>
    <t>Proizvodnja motocikala</t>
  </si>
  <si>
    <t>Proizvodnja bicikala i invalidskih kolica</t>
  </si>
  <si>
    <t>Proizvodnja ostalih prijevoznih sredstava, d. n.</t>
  </si>
  <si>
    <t>Proizvodnja namještaja</t>
  </si>
  <si>
    <t>Proizvodnja namještaja za poslovne i prodajne prostore</t>
  </si>
  <si>
    <t>Proizvodnja kuhinjskog namještaja</t>
  </si>
  <si>
    <t>Proizvodnja madraca</t>
  </si>
  <si>
    <t>Proizvodnja ostalog namještaja</t>
  </si>
  <si>
    <t>Ostala prerađivačka industrija</t>
  </si>
  <si>
    <t>Proizvodnja nakita, imitacije nakita  (bižuterije) i srodnih proizvoda</t>
  </si>
  <si>
    <t>Proizvodnja kovanog novca</t>
  </si>
  <si>
    <t>Proizvodnja nakita i srodnih proizvoda</t>
  </si>
  <si>
    <t>Proizvodnja imitacije nakita (bižuterije) i srodnih proizvoda</t>
  </si>
  <si>
    <t>Proizvodnja muzičkih instrumenata</t>
  </si>
  <si>
    <t>Proizvodnja sportske opreme</t>
  </si>
  <si>
    <t>Proizvodnja igara i igračaka</t>
  </si>
  <si>
    <t>Proizvodnja medicinskih i stomatoloških instrumenata i pribora</t>
  </si>
  <si>
    <t>Prerađivačka industrija, d. n.</t>
  </si>
  <si>
    <t>Proizvodnja metli i četaka</t>
  </si>
  <si>
    <t>Ostala prerađivačka industrija, d. n.</t>
  </si>
  <si>
    <t>Popravak i instaliranje mašina i opreme</t>
  </si>
  <si>
    <t>Popravak proizvoda od metala, mašina i opreme</t>
  </si>
  <si>
    <t>Popravak proizvoda od metala</t>
  </si>
  <si>
    <t>Popravak mašina</t>
  </si>
  <si>
    <t>Popravak elektroničke i optičke opreme</t>
  </si>
  <si>
    <t>Popravak električne opreme</t>
  </si>
  <si>
    <t>Popravak i održavanje brodova i čamaca</t>
  </si>
  <si>
    <t>Popravak i održavanje aviona i svemirskih letjelica</t>
  </si>
  <si>
    <t>Popravak i održavanje ostalih prijevoznih sredstava</t>
  </si>
  <si>
    <t>Popravak ostale opreme</t>
  </si>
  <si>
    <t>Instaliranje industrijskih mašina i opreme</t>
  </si>
  <si>
    <t>Proizvodnja i snabdijevanje električnom energijom, plinom, parom i klimatizacija</t>
  </si>
  <si>
    <t>Proizvodnja, prijenos i distribucija električne energije</t>
  </si>
  <si>
    <t>Proizvodnja električne energije</t>
  </si>
  <si>
    <t>Prijenos električne energije</t>
  </si>
  <si>
    <t>Distribucija električne energije</t>
  </si>
  <si>
    <t>Trgovina električnom energijom</t>
  </si>
  <si>
    <t>Proizvodnja plina; distribucija plinovitih goriva distribucijskom mrežom</t>
  </si>
  <si>
    <t>Proizvodnja plina</t>
  </si>
  <si>
    <t>Distribucija plinovitih goriva distribucijskom mrežom</t>
  </si>
  <si>
    <t>Trgovina plinom distribucijskom mrežom</t>
  </si>
  <si>
    <t>Proizvodnja i snabdijevanje parom i klimatizacija</t>
  </si>
  <si>
    <t>Sakupljanje, pročišćavanje i snabdijevanje vodom</t>
  </si>
  <si>
    <t>Uklanjanje otpadnih voda</t>
  </si>
  <si>
    <t>Sakupljanje otpada, djelatnosti obrade i zbrinjavanja otpada; reciklaža materijala</t>
  </si>
  <si>
    <t>Sakupljanje otpada</t>
  </si>
  <si>
    <t>Sakupljanje neopasnog otpada</t>
  </si>
  <si>
    <t>Sakupljanje opasnog otpada</t>
  </si>
  <si>
    <t>Obrada i zbrinjavanje otpada</t>
  </si>
  <si>
    <t>Obrada i zbrinjavanje neopasnog otpada</t>
  </si>
  <si>
    <t>Obrada i zbrinjavanje opasnog otpada</t>
  </si>
  <si>
    <t>Reciklaža materijala</t>
  </si>
  <si>
    <t>Rastavljanje olupina</t>
  </si>
  <si>
    <t>Reciklaža posebno izdvojenih materijala</t>
  </si>
  <si>
    <t>Djelatnosti sanacije okoliša te ostale djelatnosti upravljanja otpadom</t>
  </si>
  <si>
    <t>Gradnja građevina visokogradnje</t>
  </si>
  <si>
    <t>Organizacija izvođenja građevinskih projekata</t>
  </si>
  <si>
    <t>Gradnja stambenih i nestambenih zgrada</t>
  </si>
  <si>
    <t>Gradnja građevina niskogradnje</t>
  </si>
  <si>
    <t>Gradnja cesta i željezničkih pruga</t>
  </si>
  <si>
    <t>Gradnja cesta i autocesta</t>
  </si>
  <si>
    <t>Gradnja željezničkih pruga i podzemnih željeznica</t>
  </si>
  <si>
    <t>Gradnja mostova i tunela</t>
  </si>
  <si>
    <t>Gradnja  cjevovoda,  vodova  za  električnu  struju  i telekomunikacije</t>
  </si>
  <si>
    <t>Gradnja cjevovoda za tečnosti i plinove</t>
  </si>
  <si>
    <t>Gradnja vodova za električnu struju i telekomunikacije</t>
  </si>
  <si>
    <t>Gradnja ostalih građevina niskogradnje</t>
  </si>
  <si>
    <t>Gradnja hidrograđevinskih objekata</t>
  </si>
  <si>
    <t>Gradnja ostalih građevina niskogradnje, d. n.</t>
  </si>
  <si>
    <t>Specijalizirane građevinske djelatnosti</t>
  </si>
  <si>
    <t>Uklanjanje građevina i pripremni radovi na gradilištu</t>
  </si>
  <si>
    <t>Uklanjanje građevina</t>
  </si>
  <si>
    <t>Pripremni radovi na gradilištu</t>
  </si>
  <si>
    <t>Ispitivanje terena za gradnju bušenjem i sondiranjem</t>
  </si>
  <si>
    <t>Elektroinstalacijski  radovi,  uvođenje instalacija  vodovoda, kanalizacije i plina i ostali građevinski instalacijski radovi</t>
  </si>
  <si>
    <t>Elektroinstalacijski radovi</t>
  </si>
  <si>
    <t>Uvođenje instalacija vodovoda, kanalizacije i plina i instalacija za grijanje i klimatizaciju</t>
  </si>
  <si>
    <t>Ostali građevinski instalacijski radovi</t>
  </si>
  <si>
    <t>Završni građevinski radovi</t>
  </si>
  <si>
    <t>Fasadni i štukaturski radovi</t>
  </si>
  <si>
    <t>Ugradnja stolarije</t>
  </si>
  <si>
    <t>Postavljanje podnih i zidnih obloga</t>
  </si>
  <si>
    <t>Bojenje i staklarski radovi</t>
  </si>
  <si>
    <t>Ostali završni građevinski radovi</t>
  </si>
  <si>
    <t>Ostale specijalizirane građevinske djelatnosti</t>
  </si>
  <si>
    <t>Podizanje krovnih konstrukcija i pokrivanje krovova</t>
  </si>
  <si>
    <t>Ostale specijalizirane građevinske djelatnosti, d. n.</t>
  </si>
  <si>
    <t>Trgovina na veliko i na malo motornim vozilima i motociklima; popravak motornih vozila i motocikala</t>
  </si>
  <si>
    <t>Trgovina motornim vozilima</t>
  </si>
  <si>
    <t>Trgovina automobilima i motornim vozilima lake kategorije</t>
  </si>
  <si>
    <t>Trgovina ostalim motornim vozilima</t>
  </si>
  <si>
    <t>Održavanje i popravak motornih vozila</t>
  </si>
  <si>
    <t>Trgovina dijelovima i priborom za motorna vozila</t>
  </si>
  <si>
    <t>Trgovina na veliko dijelovima i priborom za motorna vozila</t>
  </si>
  <si>
    <t>Trgovina na malo dijelovima i priborom za motorna vozila</t>
  </si>
  <si>
    <t>Trgovina motociklima, dijelovima i priborom za motocikle te održavanje i popravak motocikala</t>
  </si>
  <si>
    <t>Trgovina na veliko, osim trgovine motornim  vozilima  i motociklima</t>
  </si>
  <si>
    <t>Trgovina na veliko uz naknadu ili na osnovu ugovora</t>
  </si>
  <si>
    <t>Posredovanje  u  trgovini  poljoprivrednim  sirovinama,  živim životinjama, tekstilnim sirovinama i poluproizvodima</t>
  </si>
  <si>
    <t>Posredovanje u trgovini gorivima, rudama, metalima i industrijskim hemikalijama</t>
  </si>
  <si>
    <t>Posredovanje  u  trgovini  drvenom  građom  i  građevinskim materijalom</t>
  </si>
  <si>
    <t>Posredovanje u trgovini mašinima, industrijskom opremom, brodovima i avionima</t>
  </si>
  <si>
    <t>Posredovanje  u  trgovini  namještajem,  proizvodima  za domaćinstvo i željeznom robom</t>
  </si>
  <si>
    <t>Posredovanje u trgovini tekstilom, odjećom, krznom, obućom i kožnim proizvodima</t>
  </si>
  <si>
    <t>Posredovanje u trgovini hranom, pićima i duhanom</t>
  </si>
  <si>
    <t>Posredovanje u trgovini specijaliziranoj za određene proizvode ili grupe ostalih proizvoda</t>
  </si>
  <si>
    <t>Posredovanje u trgovini raznovrsnim proizvodima</t>
  </si>
  <si>
    <t>Trgovina na veliko poljoprivrednim sirovinama i živim životinjama</t>
  </si>
  <si>
    <t>Trgovina na veliko žitaricama, sirovim duhanom, sjemenjem i hranom za životinje</t>
  </si>
  <si>
    <t>Trgovina na veliko cvijećem i sadnicama</t>
  </si>
  <si>
    <t>Trgovina na veliko živim životinjama</t>
  </si>
  <si>
    <t>Trgovina na veliko sirovim, štavljenim i dovršenim kožama</t>
  </si>
  <si>
    <t>Trgovina na veliko hranom, pićima i duhanskim proizvodima</t>
  </si>
  <si>
    <t>Trgovina na veliko voćem i povrćem</t>
  </si>
  <si>
    <t>Trgovina na veliko mesom i mesnim proizvodima</t>
  </si>
  <si>
    <t>Trgovina na veliko mlijekom, mliječnim proizvodima, jajima, jestivim uljima i mastima</t>
  </si>
  <si>
    <t>Trgovina na veliko pićima</t>
  </si>
  <si>
    <t>Trgovina na veliko duhanskim proizvodima</t>
  </si>
  <si>
    <t>Trgovina na veliko šećerom, čokoladom i slatkišima</t>
  </si>
  <si>
    <t>Trgovina na veliko kafom, čajem, kakaom i začinima</t>
  </si>
  <si>
    <t>Trgovina na veliko ostalom hranom, uključujući ribe, ljuskare i mekušce</t>
  </si>
  <si>
    <t>Nespecijalizirana  trgovina  na  veliko  hranom,  pićima  i duhanskim proizvodima</t>
  </si>
  <si>
    <t>Trgovina na veliko proizvodima za domaćinstvo</t>
  </si>
  <si>
    <t>Trgovina na veliko tekstilom</t>
  </si>
  <si>
    <t>Trgovina na veliko odjećom i obućom</t>
  </si>
  <si>
    <t>Trgovina na veliko električnim aparatima za domaćinstvo</t>
  </si>
  <si>
    <t>Trgovina na veliko porculanom,  proizvodima od stakla i sredstvima za čišćenje</t>
  </si>
  <si>
    <t>Trgovina na veliko parfemima i kozmetikom</t>
  </si>
  <si>
    <t>Trgovina na veliko farmaceutskim proizvodima</t>
  </si>
  <si>
    <t>Trgovina  na  veliko  namještajem,  tepisima  i  opremom  za rasvjetu</t>
  </si>
  <si>
    <t>Trgovina na veliko satovima i nakitom</t>
  </si>
  <si>
    <t>Trgovina na veliko ostalim proizvodima za domaćinstvo</t>
  </si>
  <si>
    <t>Trgovina na veliko informacijsko-komunikacijskom opremom</t>
  </si>
  <si>
    <t>Trgovina na veliko računarima, perifernom opremom i softverom</t>
  </si>
  <si>
    <t>Trgovina  na veliko  elektroničkim  i  telekomunikacijskim dijelovima i opremom</t>
  </si>
  <si>
    <t>Trgovina na veliko ostalim mašinima, opremom i priborom</t>
  </si>
  <si>
    <t>Trgovina  na veliko poljoprivrednim  mašinima, opremom i priborom</t>
  </si>
  <si>
    <t>Trgovina na veliko alatnim mašinima</t>
  </si>
  <si>
    <t>Trgovina na veliko mašinima za rudarstvo i građevinarstvo</t>
  </si>
  <si>
    <t>Trgovina na veliko mašinima za tekstilnu industriju te mašinima za šivanje i pletenje</t>
  </si>
  <si>
    <t>Trgovina na veliko kancelarijskim namještajem</t>
  </si>
  <si>
    <t>Trgovina na veliko ostalim kancelarijskim mašinima i opremom</t>
  </si>
  <si>
    <t>Trgovina na veliko ostalim mašinima i opremom</t>
  </si>
  <si>
    <t>Ostala specijalizirana trgovina na veliko</t>
  </si>
  <si>
    <t>Trgovina na veliko krutim, tečnim i plinovitim gorivima i srodnim proizvodima</t>
  </si>
  <si>
    <t>Trgovina na veliko metalima i metalnim rudama</t>
  </si>
  <si>
    <t>Trgovina na veliko drvom, građevinskim materijalom i sanitarnom opremom</t>
  </si>
  <si>
    <t>Trgovina na veliko metalnom robom, instalacijskim materijalom, uređajima i opremom za vodovod i grijanje</t>
  </si>
  <si>
    <t>Trgovina na veliko hemijskim proizvodima</t>
  </si>
  <si>
    <t>Trgovina na veliko ostalim poluproizvodima</t>
  </si>
  <si>
    <t>Trgovina na veliko ostacima i otpacima</t>
  </si>
  <si>
    <t>Nespecijalizirana trgovina na veliko</t>
  </si>
  <si>
    <t>Trgovina na malo, osim trgovine motornim vozilima i motociklima</t>
  </si>
  <si>
    <t>Trgovina na malo u nespecijaliziranim prodavnicama</t>
  </si>
  <si>
    <t>Trgovina na malo u nespecijaliziranim prodavnicama pretežno hranom, pićima i duhanskim proizvodima</t>
  </si>
  <si>
    <t>Ostala trgovina na malo u nespecijaliziranim prodavnicama</t>
  </si>
  <si>
    <t>Trgovina na malo hranom, pićima i duhanskim proizvodima u specijaliziranim prodavnicama</t>
  </si>
  <si>
    <t>Trgovina na malo voćem i povrćem u specijaliziranim prodavnicama</t>
  </si>
  <si>
    <t>Trgovina  na  malo  mesom  i  mesnim  proizvodima  u specijaliziranim prodavnicama</t>
  </si>
  <si>
    <t>Trgovina  na malo ribama,  ljuskarima  i mekušcima  u specijaliziranim prodavnicama</t>
  </si>
  <si>
    <t>Trgovina na malo hljebom, proizvodima od brašna, kolačima i slatkišima u specijaliziranim prodavnicama</t>
  </si>
  <si>
    <t>Trgovina na malo pićima u specijaliziranim prodavnicama</t>
  </si>
  <si>
    <t>Trgovina na malo duhanskim proizvodima u specijaliziranim prodavnicama</t>
  </si>
  <si>
    <t>Ostala trgovina na malo prehrambenim proizvodima u specijaliziranim prodavnicama</t>
  </si>
  <si>
    <t>Trgovina na malo motornim gorivima u specijaliziranim prodavnicama</t>
  </si>
  <si>
    <t>Trgovina na malo informacijsko-komunikacijskom opremom u specijaliziranim prodavnicama</t>
  </si>
  <si>
    <t>Trgovina na malo računarima,  perifernim jedinicama i softverom u specijaliziranim prodavnicama</t>
  </si>
  <si>
    <t>Trgovina na malo telekomunikacijskom opremom u specijaliziranim prodavnicama</t>
  </si>
  <si>
    <t>Trgovina na malo audio i videoopremom u specijaliziranim prodavnicama</t>
  </si>
  <si>
    <t>Trgovina na malo ostalom opremom za domaćinstvo u specijaliziranim prodavnicama</t>
  </si>
  <si>
    <t>Trgovina na malo tekstilom u specijaliziranim prodavnicama</t>
  </si>
  <si>
    <t>Trgovina  na  malo metalnom  robom, bojama  i  staklom  u specijaliziranim prodavnicama</t>
  </si>
  <si>
    <t>Trgovina na malo tepisima i prostiračima za pod, zidnim i podnim oblogama u specijaliziranim prodavnicama</t>
  </si>
  <si>
    <t>Trgovina na malo električnim aparatima za domaćinstvo u specijaliziranim prodavnicama</t>
  </si>
  <si>
    <t>Trgovina na malo namještajem, opremom za rasvjetu i ostalim proizvodima za domaćinstvo u specijaliziranim prodavnicama</t>
  </si>
  <si>
    <t>Trgovina na malo proizvodima za kulturu i rekreaciju u specijaliziranim prodavnicama</t>
  </si>
  <si>
    <t>Trgovina na malo knjigama u specijaliziranim prodavnicama</t>
  </si>
  <si>
    <t>Trgovina na malo  novinama, papirnom robom  i pisaćim priborom u specijaliziranim prodavnicama</t>
  </si>
  <si>
    <t>Trgovina na malo muzičkim i videozapisima u specijaliziranim prodavnicama</t>
  </si>
  <si>
    <t>Trgovina na  malo  sportskom  opremom  u  specijaliziranim prodavnicama</t>
  </si>
  <si>
    <t>Trgovina na malo igrama i igračkama u specijaliziranim prodavnicama</t>
  </si>
  <si>
    <t>Trgovina  na  malo  ostalom  robom  u  specijaliziranim prodavnicama</t>
  </si>
  <si>
    <t>Trgovina na malo odjećom u specijaliziranim prodavnicama</t>
  </si>
  <si>
    <t>Trgovina na malo obućom i proizvodima od kože u specijaliziranim prodavnicama</t>
  </si>
  <si>
    <t>Apoteke</t>
  </si>
  <si>
    <t>Trgovina  na  malo  medicinskim  preparatima  i  ortopedskim pomagalima u specijaliziranim prodavnicama</t>
  </si>
  <si>
    <t>Trgovina  na  malo  kozmetičkim  i toaletnim  proizvodima u specijaliziranim prodavnicama</t>
  </si>
  <si>
    <t>Trgovina na malo cvijećem, sadnicama, sjemenjem, gnojivom, kućnim  ljubimcima  i  hranom  za  kućne  ljubimce  u specijaliziranim prodavnicama</t>
  </si>
  <si>
    <t>Trgovina na malo satovima i nakitom u specijaliziranim prodavnicama</t>
  </si>
  <si>
    <t>Ostala  trgovina  na  malo  novom  robom  u specijaliziranim prodavnicama</t>
  </si>
  <si>
    <t>Trgovina  na malo rabljenom robom u specijaliziranim prodavnicama</t>
  </si>
  <si>
    <t>Trgovina na malo na štandovima i tržnicama</t>
  </si>
  <si>
    <t>Trgovina na malo hranom, pićima i duhanskim proizvodima na štandovima i tržnicama</t>
  </si>
  <si>
    <t>Trgovina na malo tekstilom, odjećom i obućom na štandovima i tržnicama</t>
  </si>
  <si>
    <t>Trgovina na malo ostalom robom na štandovima i tržnicama</t>
  </si>
  <si>
    <t>Trgovina na malo izvan prodavnica, štandova i tržnica</t>
  </si>
  <si>
    <t>Trgovina na malo putem pošte ili interneta</t>
  </si>
  <si>
    <t>Ostala trgovina na malo izvan prodavnica, štandova i tržnica</t>
  </si>
  <si>
    <t>Kopneni prijevoz i cjevovodni transport</t>
  </si>
  <si>
    <t>Željeznički prijevoz putnika, međugradski</t>
  </si>
  <si>
    <t>Željeznički prijevoz robe</t>
  </si>
  <si>
    <t>Ostali kopneni prijevoz putnika</t>
  </si>
  <si>
    <t>Gradski i prigradski kopneni prijevoz putnika</t>
  </si>
  <si>
    <t>Taksi služba</t>
  </si>
  <si>
    <t>Ostali kopneni prijevoz putnika, d. n.</t>
  </si>
  <si>
    <t>Cestovni prijevoz robe i usluge preseljenja</t>
  </si>
  <si>
    <t>Cestovni prijevoz robe</t>
  </si>
  <si>
    <t>Usluge preseljenja</t>
  </si>
  <si>
    <t>Cjevovodni transport</t>
  </si>
  <si>
    <t>Vodeni prijevoz</t>
  </si>
  <si>
    <t>Pomorski i priobalni prijevoz putnika</t>
  </si>
  <si>
    <t>Pomorski i priobalni prijevoz robe</t>
  </si>
  <si>
    <t>Prijevoz putnika unutrašnjim vodenim putevima</t>
  </si>
  <si>
    <t>Prijevoz robe unutrašnjim vodenim putevima</t>
  </si>
  <si>
    <t>Zračni prijevoz</t>
  </si>
  <si>
    <t>Zračni prijevoz putnika</t>
  </si>
  <si>
    <t>Zračni prijevoz robe i svemirski prijevoz</t>
  </si>
  <si>
    <t>Zračni prijevoz robe</t>
  </si>
  <si>
    <t>Svemirski prijevoz</t>
  </si>
  <si>
    <t>Skladištenje i pomoćne djelatnosti u prijevozu</t>
  </si>
  <si>
    <t>Skladištenje robe</t>
  </si>
  <si>
    <t>Pomoćne djelatnosti u prijevozu</t>
  </si>
  <si>
    <t>Uslužne djelatnosti u vezi s kopnenim prijevozom</t>
  </si>
  <si>
    <t>Uslužne djelatnosti u vezi s vodenim prijevozom</t>
  </si>
  <si>
    <t>Uslužne djelatnosti u vezi sa zračnim prijevozom</t>
  </si>
  <si>
    <t>Pretovar tereta</t>
  </si>
  <si>
    <t>Ostale pomoćne djelatnosti u prijevozu</t>
  </si>
  <si>
    <t>Poštanske i kurirske djelatnosti</t>
  </si>
  <si>
    <t>Djelatnosti pružanja univerzalnih poštanskih usluga</t>
  </si>
  <si>
    <t>Djelatnosti pružanja ostalih poštanskih i kurirskih usluga</t>
  </si>
  <si>
    <t>Smještaj</t>
  </si>
  <si>
    <t>Hoteli i sličan smještaj</t>
  </si>
  <si>
    <t>Odmarališta i slični objekti za kraći odmor</t>
  </si>
  <si>
    <t>Kampovi i prostori za kampiranje</t>
  </si>
  <si>
    <t>Ostali smještaj</t>
  </si>
  <si>
    <t>Djelatnosti pripreme i usluživanja hrane i pića</t>
  </si>
  <si>
    <t>Djelatnosti restorana i ostalih objekata za pripremu i usluživanje hrane</t>
  </si>
  <si>
    <t>Djelatnosti  keteringa  i  ostale  djelatnosti  pripreme  i usluživanja hrane</t>
  </si>
  <si>
    <t>Djelatnosti keteringa</t>
  </si>
  <si>
    <t>Ostale djelatnosti pripreme i usluživanja hrane</t>
  </si>
  <si>
    <t>Djelatnosti pripreme i usluživanja pića</t>
  </si>
  <si>
    <t>Izdavačke djelatnosti</t>
  </si>
  <si>
    <t>Izdavanje knjiga, periodičnih publikacija i ostale izdavačke djelatnosti</t>
  </si>
  <si>
    <t>Izdavanje knjiga</t>
  </si>
  <si>
    <t>Izdavanje imenika i popisa korisničkih adresa</t>
  </si>
  <si>
    <t>Izdavanje novina</t>
  </si>
  <si>
    <t>Izdavanje časopisa i periodičnih publikacija</t>
  </si>
  <si>
    <t>Ostala izdavačka djelatnost</t>
  </si>
  <si>
    <t>Izdavanje softvera</t>
  </si>
  <si>
    <t>Izdavanje računarskih igara</t>
  </si>
  <si>
    <t>Izdavanje ostalog softvera</t>
  </si>
  <si>
    <t>Proizvodnja filmova, videofilmova i televizijskog programa, djelatnosti snimanja zvučnih zapisa i izdavanja muzičkih zapisa</t>
  </si>
  <si>
    <t>Proizvodnja i distribucija filmova, videofilmova i televizijskog programa</t>
  </si>
  <si>
    <t>Proizvodnja filmova, videofilmova i televizijskog programa</t>
  </si>
  <si>
    <t>Djelatnosti koje slijede nakon proizvodnje filmova, videofilmova i televizijskog programa</t>
  </si>
  <si>
    <t>Distribucija filmova, videofilmova i televizijskog programa</t>
  </si>
  <si>
    <t>Djelatnosti prikazivanja filmova</t>
  </si>
  <si>
    <t>Djelatnosti snimanja zvučnih zapisa i izdavanja muzičkih zapisa</t>
  </si>
  <si>
    <t>Emitiranje programa</t>
  </si>
  <si>
    <t>Emitiranje radijskog programa</t>
  </si>
  <si>
    <t>Emitiranje televizijskog programa</t>
  </si>
  <si>
    <t>Telekomunikacije</t>
  </si>
  <si>
    <t>Djelatnosti žičane telekomunikacije</t>
  </si>
  <si>
    <t>Djelatnosti bežične telekomunikacije</t>
  </si>
  <si>
    <t>Djelatnosti satelitske telekomunikacije</t>
  </si>
  <si>
    <t>Ostale telekomunikacijske djelatnosti</t>
  </si>
  <si>
    <t>Računarsko programiranje, savjetovanje i djelatnosti u vezi s njima</t>
  </si>
  <si>
    <t>Računarsko programiranje</t>
  </si>
  <si>
    <t>Savjetovanje u vezi s računarima</t>
  </si>
  <si>
    <t>Upravljanje računarskom opremom i sistemom</t>
  </si>
  <si>
    <t>Ostale uslužne djelatnosti u vezi s informacijskom tehnologijom i računarima</t>
  </si>
  <si>
    <t>Informacijske uslužne djelatnosti</t>
  </si>
  <si>
    <t>Obrada podataka, usluge hostinga i djelatnosti u vezi s njima; internetski portali</t>
  </si>
  <si>
    <t>Obrada podataka, usluge hostinga i djelatnosti u vezi s njima</t>
  </si>
  <si>
    <t>Internetski portali</t>
  </si>
  <si>
    <t>Ostale informacijske uslužne djelatnosti</t>
  </si>
  <si>
    <t>Djelatnosti novinskih agencija</t>
  </si>
  <si>
    <t>Ostale informacijske uslužne djelatnosti, d. n.</t>
  </si>
  <si>
    <t>Finansijske uslužne djelatnosti, osim osiguranja i penzijskih fondova</t>
  </si>
  <si>
    <t>Novčarsko posredovanje</t>
  </si>
  <si>
    <t>Djelatnost Centralne banke</t>
  </si>
  <si>
    <t>Ostalo novčarsko posredovanje</t>
  </si>
  <si>
    <t>Djelatnosti finansijskih holding-društava</t>
  </si>
  <si>
    <t>Trustovi, ostali fondovi i slični finansijski subjekti</t>
  </si>
  <si>
    <t>Ostale  finansijske uslužne  djelatnosti,  osim  osiguranja  i penzijskih fondova</t>
  </si>
  <si>
    <t>Finansijski zakup (leasing)</t>
  </si>
  <si>
    <t>Ostalo kreditno posredovanje</t>
  </si>
  <si>
    <t>Ostale finansijske uslužne djelatnosti, osim osiguranja i penzijskih fondova, d. n.</t>
  </si>
  <si>
    <t>Osiguranje, reosiguranje i penzijski fondovi, osim obaveznog socijalnog osiguranja</t>
  </si>
  <si>
    <t>Osiguranje</t>
  </si>
  <si>
    <t>Životno osiguranje</t>
  </si>
  <si>
    <t>Ostalo osiguranje</t>
  </si>
  <si>
    <t>Reosiguranje</t>
  </si>
  <si>
    <t>Penzijski fondovi</t>
  </si>
  <si>
    <t>Pomoćne djelatnosti kod finansijskih usluga i djelatnosti osiguranja</t>
  </si>
  <si>
    <t>Pomoćne djelatnosti kod finansijskih usluga, osim osiguranja i penzijskih fondova</t>
  </si>
  <si>
    <t>Poslovanje finansijskih tržišta</t>
  </si>
  <si>
    <t>Djelatnosti posredovanja u poslovanju vrijednosnim papirima i robnim ugovorima</t>
  </si>
  <si>
    <t>Ostale pomoćne djelatnosti  kod  finansijskih usluga, osim osiguranja i penzijskih fondova</t>
  </si>
  <si>
    <t>Pomoćne djelatnosti u osiguranju i penzijskim fondovima</t>
  </si>
  <si>
    <t>Procjena rizika i štete</t>
  </si>
  <si>
    <t>Djelatnosti agenata i posrednika osiguranja</t>
  </si>
  <si>
    <t>Ostale pomoćne djelatnosti u osiguranju i penzijskim fondovima</t>
  </si>
  <si>
    <t>Djelatnosti upravljanja fondovima</t>
  </si>
  <si>
    <t>Poslovanje nekretninama</t>
  </si>
  <si>
    <t>Kupovina i prodaja vlastitih nekretnina</t>
  </si>
  <si>
    <t>Iznajmljivanje  i  upravljanje  vlastitim  nekretninama  ili nekretninama uzetim u zakup (leasing)</t>
  </si>
  <si>
    <t>Poslovanje nekretninama uz naknadu ili na osnovu ugovora</t>
  </si>
  <si>
    <t>Agencije za poslovanje nekretninama</t>
  </si>
  <si>
    <t>Upravljanje nekretninama uz naknadu ili na osnovu ugovora</t>
  </si>
  <si>
    <t>Pravne i računovodstvene djelatnosti</t>
  </si>
  <si>
    <t>Pravne djelatnosti</t>
  </si>
  <si>
    <t>Računovodstvene, knjigovodstvene i revizijske djelatnosti; porezno savjetovanje</t>
  </si>
  <si>
    <t>Upravljačke djelatnosti; savjetovanje u vezi s upravljanjem</t>
  </si>
  <si>
    <t>Upravljačke djelatnosti</t>
  </si>
  <si>
    <t>Savjetovanje u vezi s upravljanjem</t>
  </si>
  <si>
    <t>Odnosi s javnošću i djelatnosti saopćavanja</t>
  </si>
  <si>
    <t>Savjetovanje u vezi s poslovanjem i ostalim upravljanjem</t>
  </si>
  <si>
    <t>Arhitektonske i inžinjerske djelatnosti; tehničko ispitivanje i analiza</t>
  </si>
  <si>
    <t>Arhitektonske i inžinjerske djelatnosti i s njima povezano tehničko savjetovanje</t>
  </si>
  <si>
    <t>Arhitektonske djelatnosti</t>
  </si>
  <si>
    <t>Inžinjerske djelatnosti i s njima povezano tehničko savjetovanje</t>
  </si>
  <si>
    <t>Tehničko ispitivanje i analiza</t>
  </si>
  <si>
    <t>Naučno istraživanje i razvoj</t>
  </si>
  <si>
    <t>Istraživanje i eksperimentalni razvoj u prirodnim, tehničkim i tehnološkim naukama</t>
  </si>
  <si>
    <t>Istraživanje i eksperimentalni razvoj u biotehnologiji</t>
  </si>
  <si>
    <t>Ostalo istraživanje i eksperimentalni razvoj u prirodnim, tehničkim i tehnološkim naukama</t>
  </si>
  <si>
    <t>Istraživanje  i  eksperimentalni  razvoj  u  društvenim  i humanističkim naukama</t>
  </si>
  <si>
    <t>Promocija (reklama i propaganda) i istraživanje tržišta</t>
  </si>
  <si>
    <t>Promocija (reklama i propaganda)</t>
  </si>
  <si>
    <t>Agencije za promociju (reklamu i propagandu)</t>
  </si>
  <si>
    <t>Oglašavanje putem medija</t>
  </si>
  <si>
    <t>Istraživanje tržišta i ispitivanje javnog mnijenja</t>
  </si>
  <si>
    <t>Ostale stručne, naučne i tehničke djelatnosti</t>
  </si>
  <si>
    <t>Specijalizirane dizajnerske djelatnosti</t>
  </si>
  <si>
    <t>Fotografske djelatnosti</t>
  </si>
  <si>
    <t>Prevodilačke djelatnosti i usluge tumača</t>
  </si>
  <si>
    <t>Ostale stručne, naučne i tehničke djelatnosti, d. n.</t>
  </si>
  <si>
    <t>Veterinarske djelatnosti</t>
  </si>
  <si>
    <t>Djelatnosti iznajmljivanja i davanja u zakup (leasing)</t>
  </si>
  <si>
    <t>Iznajmljivanje i davanje u zakup (leasing) motornih vozila</t>
  </si>
  <si>
    <t>Iznajmljivanje i davanje u zakup (leasing) automobila i motornih vozila lake kategorije</t>
  </si>
  <si>
    <t>Iznajmljivanje i davanje u zakup (leasing) kamiona</t>
  </si>
  <si>
    <t>Iznajmljivanje i davanje u zakup (leasing) predmeta za ličnu upotrebu i domaćinstvo</t>
  </si>
  <si>
    <t>Iznajmljivanje i davanje u zakup (leasing) opreme za rekreaciju i sport</t>
  </si>
  <si>
    <t>Iznajmljivanje videokaseta i diskova</t>
  </si>
  <si>
    <t>Iznajmljivanje i davanje u zakup (leasing) ostalih predmeta za ličnu upotrebu i domaćinstvo</t>
  </si>
  <si>
    <t>Iznajmljivanje i davanje u zakup (leasing) ostalih mašina, opreme te materijalnih dobara</t>
  </si>
  <si>
    <t>Iznajmljivanje i  davanje u  zakup (leasing) poljoprivrednih mašina i opreme</t>
  </si>
  <si>
    <t>Iznajmljivanje i davanje u zakup (leasing) mašina i opreme za građevinarstvo</t>
  </si>
  <si>
    <t>Iznajmljivanje i davanje u zakup (leasing) kancelarijskih mašina i opreme (uključujući računare)</t>
  </si>
  <si>
    <t>Iznajmljivanje i davanje u zakup (leasing) plovnih prijevoznih sredstava</t>
  </si>
  <si>
    <t>Iznajmljivanje i davanje u zakup (leasing) zračnih prijevoznih sredstava</t>
  </si>
  <si>
    <t>Iznajmljivanje  i davanje  u zakup  (leasing) ostalih  mašina, opreme i materijalnih dobara, d. n.</t>
  </si>
  <si>
    <t>Davanje u zakup (leasing) prava na upotrebu intelektualnog vlasništva i sličnih proizvoda, osim radova koji su zaštićeni autorskim pravima</t>
  </si>
  <si>
    <t>Djelatnosti posredovanja u zapošljavanju</t>
  </si>
  <si>
    <t>Djelatnosti agencija za zapošljavanje</t>
  </si>
  <si>
    <t>Djelatnosti agencija za privremeno zapošljavanje</t>
  </si>
  <si>
    <t>Ostalo ustupanje ljudskih resursa</t>
  </si>
  <si>
    <t>Putničke agencije,  organizatori putovanja, turoperatori i ostale rezervacijske usluge te djelatnosti u vezi s njima</t>
  </si>
  <si>
    <t>Djelatnosti putničkih agencija i turoperatora</t>
  </si>
  <si>
    <t>Djelatnosti putničkih agencija</t>
  </si>
  <si>
    <t>Djelatnosti turoperatora</t>
  </si>
  <si>
    <t>Ostale rezervacijske usluge i djelatnosti u vezi s njima</t>
  </si>
  <si>
    <t>Zaštitne i istražne djelatnosti</t>
  </si>
  <si>
    <t>Djelatnosti privatne zaštite</t>
  </si>
  <si>
    <t>Usluge zaštite uz pomoć sigurnosnih sistema</t>
  </si>
  <si>
    <t>Istražne djelatnosti</t>
  </si>
  <si>
    <t>Usluge u  vezi  s  upravljanjem  i  održavanjem  zgrada  te djelatnosti uređenja i održavanja zelenih površina</t>
  </si>
  <si>
    <t>Pomoćne djelatnosti upravljanja zgradama</t>
  </si>
  <si>
    <t>Djelatnosti čišćenja</t>
  </si>
  <si>
    <t>Osnovno čišćenje zgrada</t>
  </si>
  <si>
    <t>Ostale djelatnosti čišćenja zgrada i objekata</t>
  </si>
  <si>
    <t>Ostale djelatnosti čišćenja</t>
  </si>
  <si>
    <t>Uslužne djelatnosti uređenja i održavanja zelenih površina</t>
  </si>
  <si>
    <t>Kancelarijske  administrativne i pomoćne djelatnosti te ostale poslovne pomoćne djelatnosti</t>
  </si>
  <si>
    <t>Kancelarijske administrativne i pomoćne djelatnosti</t>
  </si>
  <si>
    <t>Kombinirane kancelarijske administrativne uslužne djelatnosti</t>
  </si>
  <si>
    <t>Fotokopiranje, priprema dokumenata i ostale specijalizirane kancelarijske pomoćne djelatnosti</t>
  </si>
  <si>
    <t>Djelatnosti pozivnih centara</t>
  </si>
  <si>
    <t>Organizacija sastanaka i poslovnih sajmova</t>
  </si>
  <si>
    <t>Poslovne pomoćne uslužne djelatnosti, d. n.</t>
  </si>
  <si>
    <t>Djelatnosti agencija za prikupljanje i naplatu računa te kreditnih kancelarija</t>
  </si>
  <si>
    <t>Djelatnosti pakovanja</t>
  </si>
  <si>
    <t>Ostale poslovne pomoćne uslužne djelatnosti, d. n.</t>
  </si>
  <si>
    <t>Javna uprava i odbrana; obavezno socijalno osiguranje</t>
  </si>
  <si>
    <t>Javna uprava te ekonomska i socijalna politika zajednice</t>
  </si>
  <si>
    <t>Opće djelatnosti javne uprave</t>
  </si>
  <si>
    <t>Reguliranje djelatnosti javnih subjekata koji pružaju zdravstvenu zaštitu, usluge u obrazovanju i kulturi i druge društvene usluge, osim obaveznog socijalnog osiguranja</t>
  </si>
  <si>
    <t>Reguliranje i doprinos poboljšavanju poslovanja u privredi</t>
  </si>
  <si>
    <t>Pružanje usluga zajednici kao cjelini</t>
  </si>
  <si>
    <t>Vanjski poslovi</t>
  </si>
  <si>
    <t>Poslovi odbrane</t>
  </si>
  <si>
    <t>Sudske i pravosudne djelatnosti</t>
  </si>
  <si>
    <t>Poslovi javnog reda i sigurnosti</t>
  </si>
  <si>
    <t>Djelatnosti vatrogasne službe</t>
  </si>
  <si>
    <t>Djelatnosti obaveznog socijalnog osiguranja</t>
  </si>
  <si>
    <t>Obrazovanje</t>
  </si>
  <si>
    <t>Predškolsko obrazovanje</t>
  </si>
  <si>
    <t>Osnovno obrazovanje</t>
  </si>
  <si>
    <t>Srednje obrazovanje</t>
  </si>
  <si>
    <t>Opće srednje obrazovanje</t>
  </si>
  <si>
    <t>Tehničko i stručno srednje obrazovanje</t>
  </si>
  <si>
    <t>Visoko obrazovanje</t>
  </si>
  <si>
    <t>Obrazovanje nakon srednjeg koje nije visoko</t>
  </si>
  <si>
    <t>Ostalo obrazovanje i poučavanje</t>
  </si>
  <si>
    <t>Obrazovanje i poučavanje u području sporta i rekreacije</t>
  </si>
  <si>
    <t>Obrazovanje i poučavanje u području kulture</t>
  </si>
  <si>
    <t>Djelatnosti vozačkih škola</t>
  </si>
  <si>
    <t>Ostalo obrazovanje i poučavanje, d. n.</t>
  </si>
  <si>
    <t>Pomoćne uslužne djelatnosti u obrazovanju</t>
  </si>
  <si>
    <t>Djelatnosti zdravstvene zaštite</t>
  </si>
  <si>
    <t>Djelatnosti bolnica</t>
  </si>
  <si>
    <t>Djelatnosti medicinske i stomatološke prakse</t>
  </si>
  <si>
    <t>Djelatnosti opće medicinske prakse</t>
  </si>
  <si>
    <t>Djelatnosti specijalističke medicinske prakse</t>
  </si>
  <si>
    <t>Djelatnosti stomatološke prakse</t>
  </si>
  <si>
    <t>Ostale djelatnosti zdravstvene zaštite</t>
  </si>
  <si>
    <t>Djelatnosti socijalne zaštite u ustanovama sa smještajem</t>
  </si>
  <si>
    <t>Djelatnosti ustanova sa smještajem koje uključuju određeni stepen zdravstvene njege</t>
  </si>
  <si>
    <t>Djelatnosti u ustanovama sa smještajem za osobe s teškoćama u razvoju, duševno bolesne i osobe ovisne o alkoholu, drogama ili drugim  opojnim sredstvima s uključenim određenim stepenom zdravstvene njege</t>
  </si>
  <si>
    <t>Djelatnosti socijalne zaštite u ustanovama sa smještajem za starije osobe i osobe s invaliditetom bez  ili s minimalnom njegom</t>
  </si>
  <si>
    <t>Ostale djelatnosti socijalne zaštite u ustanovama sa smještajem</t>
  </si>
  <si>
    <t>Djelatnosti socijalne zaštite bez smještaja</t>
  </si>
  <si>
    <t>Djelatnosti socijalne zaštite bez smještaja za starije osobe i osobe s invaliditetom</t>
  </si>
  <si>
    <t>Ostale djelatnosti socijalne zaštite bez smještaja</t>
  </si>
  <si>
    <t>Djelatnosti dnevne brige o djeci</t>
  </si>
  <si>
    <t>Ostale djelatnosti socijalne zaštite bez smještaja, d. n.</t>
  </si>
  <si>
    <t>Kreativne, umjetničke i zabavne djelatnosti</t>
  </si>
  <si>
    <t>Izvođačka umjetnost</t>
  </si>
  <si>
    <t>Pomoćne djelatnosti u izvođačkoj umjetnosti</t>
  </si>
  <si>
    <t>Umjetničko stvaralaštvo</t>
  </si>
  <si>
    <t>Rad umjetničkih objekata</t>
  </si>
  <si>
    <t>Biblioteke, arhivi, muzeji i ostale kulturne djelatnosti</t>
  </si>
  <si>
    <t>Djelatnosti biblioteka i arhiva</t>
  </si>
  <si>
    <t>Djelatnosti muzeja</t>
  </si>
  <si>
    <t>Rad historijskih mjesta i građevina te sličnih znamenitosti za posjetioce</t>
  </si>
  <si>
    <t>Djelatnosti botaničkih i zooloških vrtova i prirodnih rezervata</t>
  </si>
  <si>
    <t>Djelatnosti kockanja i klađenja</t>
  </si>
  <si>
    <t>Sportske, zabavne i rekreacijske djelatnosti</t>
  </si>
  <si>
    <t>Sportske djelatnosti</t>
  </si>
  <si>
    <t>Rad sportskih objekata</t>
  </si>
  <si>
    <t>Djelatnosti sportskih klubova</t>
  </si>
  <si>
    <t>Fitnes centri</t>
  </si>
  <si>
    <t>Ostale sportske djelatnosti</t>
  </si>
  <si>
    <t>Zabavne i rekreacijske djelatnosti</t>
  </si>
  <si>
    <t>Djelatnosti zabavnih i tematskih parkova</t>
  </si>
  <si>
    <t>Ostale zabavne i rekreacijske djelatnosti</t>
  </si>
  <si>
    <t>Djelatnosti članskih organizacija</t>
  </si>
  <si>
    <t>Djelatnosti poslovnih organizacija, udruženja poslodavaca i strukovnih članskih organizacija</t>
  </si>
  <si>
    <t>Djelatnosti poslovnih organizacija i udruženja poslodavaca</t>
  </si>
  <si>
    <t>Djelatnosti strukovnih članskih organizacija</t>
  </si>
  <si>
    <t>Djelatnosti sindikata</t>
  </si>
  <si>
    <t>Djelatnosti ostalih članskih organizacija</t>
  </si>
  <si>
    <t>Djelatnosti vjerskih organizacija</t>
  </si>
  <si>
    <t>Djelatnosti političkih organizacija</t>
  </si>
  <si>
    <t>Djelatnosti ostalih članskih organizacija, d. n.</t>
  </si>
  <si>
    <t>Popravak računara i predmeta za ličnu upotrebu i domaćinstvo</t>
  </si>
  <si>
    <t>Popravak računara i komunikacijske opreme</t>
  </si>
  <si>
    <t>Popravak računara i periferne opreme</t>
  </si>
  <si>
    <t>Popravak komunikacijske opreme</t>
  </si>
  <si>
    <t>Popravak predmeta za ličnu upotrebu i domaćinstvo</t>
  </si>
  <si>
    <t>Popravak elektroničkih uređaja za široku potrošnju</t>
  </si>
  <si>
    <t>Popravak aparata za domaćinstvo te opreme za kuću i vrt</t>
  </si>
  <si>
    <t>Popravak obuće i proizvoda od kože</t>
  </si>
  <si>
    <t>Popravak namještaja i pokućstva</t>
  </si>
  <si>
    <t>Popravak satova i nakita</t>
  </si>
  <si>
    <t>Popravak ostalih predmeta za ličnu upotrebu i domaćinstvo</t>
  </si>
  <si>
    <t>Ostale lične uslužne djelatnosti</t>
  </si>
  <si>
    <t>Pranje i hemijsko čišćenje tekstila i krznenih proizvoda</t>
  </si>
  <si>
    <t>Frizerski i drugi tretmani za uljepšavanje</t>
  </si>
  <si>
    <t>Pogrebne i srodne djelatnosti</t>
  </si>
  <si>
    <t>Djelatnosti za njegu i održavanje tijela</t>
  </si>
  <si>
    <t>Ostale lične uslužne djelatnosti, d. n.</t>
  </si>
  <si>
    <t>Djelatnosti domaćinstava kao poslodavaca koji zapošljavaju poslugu</t>
  </si>
  <si>
    <t>Djelatnosti privatnih domaćinstava koja proizvode različita dobra i obavljaju različite usluge za vlastite potrebe</t>
  </si>
  <si>
    <t>Djelatnosti privatnih domaćinstava koja proizvode različita dobra za vlastite potrebe</t>
  </si>
  <si>
    <t>Djelatnosti privatnih domaćinstava koja obavljaju različite usluge za vlastite potrebe</t>
  </si>
  <si>
    <t>Djelatnosti vanteritorijalnih organizacija i organa</t>
  </si>
  <si>
    <t>Banovići</t>
  </si>
  <si>
    <t>Bihać</t>
  </si>
  <si>
    <t>Bosanska Krupa</t>
  </si>
  <si>
    <t>Bosanski Petrovac</t>
  </si>
  <si>
    <t>Bosansko Grahovo</t>
  </si>
  <si>
    <t>Breza</t>
  </si>
  <si>
    <t>Bugojno</t>
  </si>
  <si>
    <t>Busovača</t>
  </si>
  <si>
    <t>Bužim</t>
  </si>
  <si>
    <t>Cazin</t>
  </si>
  <si>
    <t>Čapljina</t>
  </si>
  <si>
    <t>Čelić</t>
  </si>
  <si>
    <t>Čitluk</t>
  </si>
  <si>
    <t>Doboj-Istok</t>
  </si>
  <si>
    <t>Doboj-Jug</t>
  </si>
  <si>
    <t>Dobretići</t>
  </si>
  <si>
    <t>Domaljevac-Šamac</t>
  </si>
  <si>
    <t>Donji Vakuf</t>
  </si>
  <si>
    <t>Drvar</t>
  </si>
  <si>
    <t>Foča</t>
  </si>
  <si>
    <t>Fojnica</t>
  </si>
  <si>
    <t>Glamoč</t>
  </si>
  <si>
    <t>Goražde</t>
  </si>
  <si>
    <t>Gornji Vakuf-Uskoplje</t>
  </si>
  <si>
    <t>Gračanica</t>
  </si>
  <si>
    <t>Gradačac</t>
  </si>
  <si>
    <t>Grude</t>
  </si>
  <si>
    <t>Hadžići</t>
  </si>
  <si>
    <t>Ilidža</t>
  </si>
  <si>
    <t>Ilijaš</t>
  </si>
  <si>
    <t>Jablanica</t>
  </si>
  <si>
    <t>Jajce</t>
  </si>
  <si>
    <t>Kakanj</t>
  </si>
  <si>
    <t>Kalesija</t>
  </si>
  <si>
    <t>Kiseljak</t>
  </si>
  <si>
    <t>Kladanj</t>
  </si>
  <si>
    <t>Ključ</t>
  </si>
  <si>
    <t>Konjic</t>
  </si>
  <si>
    <t>Kreševo</t>
  </si>
  <si>
    <t>Kupres</t>
  </si>
  <si>
    <t>Livno</t>
  </si>
  <si>
    <t>Lukavac</t>
  </si>
  <si>
    <t>Ljubuški</t>
  </si>
  <si>
    <t>Maglaj</t>
  </si>
  <si>
    <t>Mostar</t>
  </si>
  <si>
    <t>Neum</t>
  </si>
  <si>
    <t>Novi Travnik</t>
  </si>
  <si>
    <t>Odžak</t>
  </si>
  <si>
    <t>Olovo</t>
  </si>
  <si>
    <t>Orašje</t>
  </si>
  <si>
    <t>Pale</t>
  </si>
  <si>
    <t>Posušje</t>
  </si>
  <si>
    <t>Prozor-Rama</t>
  </si>
  <si>
    <t>Ravno</t>
  </si>
  <si>
    <t>Sanski Most</t>
  </si>
  <si>
    <t>Sapna</t>
  </si>
  <si>
    <t>Sarajevo-Centar</t>
  </si>
  <si>
    <t>Sarajevo-Novi Grad</t>
  </si>
  <si>
    <t>Sarajevo-Novo Sarajevo</t>
  </si>
  <si>
    <t>Sarajevo-Stari Grad</t>
  </si>
  <si>
    <t>Srebrenik</t>
  </si>
  <si>
    <t>Stolac</t>
  </si>
  <si>
    <t>Široki Brijeg</t>
  </si>
  <si>
    <t>Teočak</t>
  </si>
  <si>
    <t>Tešanj</t>
  </si>
  <si>
    <t>Tomislavgrad</t>
  </si>
  <si>
    <t>Travnik</t>
  </si>
  <si>
    <t>Trnovo</t>
  </si>
  <si>
    <t>Tuzla</t>
  </si>
  <si>
    <t>Usora</t>
  </si>
  <si>
    <t>Vareš</t>
  </si>
  <si>
    <t>Velika Kladuša</t>
  </si>
  <si>
    <t>Visoko</t>
  </si>
  <si>
    <t>Vitez</t>
  </si>
  <si>
    <t>Vogošća</t>
  </si>
  <si>
    <t>Zavidovići</t>
  </si>
  <si>
    <t>Zenica</t>
  </si>
  <si>
    <t>Žepče</t>
  </si>
  <si>
    <t>Živinice</t>
  </si>
  <si>
    <t>Opština</t>
  </si>
  <si>
    <t>FBiH</t>
  </si>
  <si>
    <t>RS</t>
  </si>
  <si>
    <t>01.10</t>
  </si>
  <si>
    <t>01.11</t>
  </si>
  <si>
    <t>01.12</t>
  </si>
  <si>
    <t>01.13</t>
  </si>
  <si>
    <t>01.14</t>
  </si>
  <si>
    <t>01.15</t>
  </si>
  <si>
    <t>01.16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</si>
  <si>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</si>
  <si>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</si>
  <si>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</si>
  <si>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</si>
  <si>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</si>
  <si>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</si>
  <si>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</si>
  <si>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</si>
  <si>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</si>
  <si>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</si>
  <si>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</si>
  <si>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</si>
  <si>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</si>
  <si>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</si>
  <si>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</si>
  <si>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</si>
  <si>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</si>
  <si>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</si>
  <si>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</si>
  <si>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</si>
  <si>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</si>
  <si>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</si>
  <si>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</si>
  <si>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</si>
  <si>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</si>
  <si>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</si>
  <si>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</si>
  <si>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02.20</t>
  </si>
  <si>
    <t>02.30</t>
  </si>
  <si>
    <t>02.40</t>
  </si>
  <si>
    <t>03.10</t>
  </si>
  <si>
    <t>03.11</t>
  </si>
  <si>
    <t>03.12</t>
  </si>
  <si>
    <t>03.21</t>
  </si>
  <si>
    <t>03.22</t>
  </si>
  <si>
    <t>05.10</t>
  </si>
  <si>
    <t>05.20</t>
  </si>
  <si>
    <t>06.10</t>
  </si>
  <si>
    <t>06.20</t>
  </si>
  <si>
    <t>07.10</t>
  </si>
  <si>
    <t>07.21</t>
  </si>
  <si>
    <t>07.29</t>
  </si>
  <si>
    <t>08.11</t>
  </si>
  <si>
    <t>08.12</t>
  </si>
  <si>
    <t>08.91</t>
  </si>
  <si>
    <t>08.92</t>
  </si>
  <si>
    <t>08.93</t>
  </si>
  <si>
    <t>08.99</t>
  </si>
  <si>
    <t>09.00</t>
  </si>
  <si>
    <t>09.10</t>
  </si>
  <si>
    <t>09.90</t>
  </si>
  <si>
    <t>10.11</t>
  </si>
  <si>
    <t>10.12</t>
  </si>
  <si>
    <t>10.13</t>
  </si>
  <si>
    <t>10.20</t>
  </si>
  <si>
    <t>10.31</t>
  </si>
  <si>
    <t>10.32</t>
  </si>
  <si>
    <t>10.39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</si>
  <si>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</si>
  <si>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</si>
  <si>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</si>
  <si>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</si>
  <si>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</si>
  <si>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</si>
  <si>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</si>
  <si>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</si>
  <si>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</si>
  <si>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</si>
  <si>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</si>
  <si>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</si>
  <si>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</si>
  <si>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</si>
  <si>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</si>
  <si>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10.89</t>
  </si>
  <si>
    <t>10.91</t>
  </si>
  <si>
    <t>10.92</t>
  </si>
  <si>
    <t>11.01</t>
  </si>
  <si>
    <t>11.02</t>
  </si>
  <si>
    <t>11.03</t>
  </si>
  <si>
    <t>11.04</t>
  </si>
  <si>
    <t>11.05</t>
  </si>
  <si>
    <t>11.06</t>
  </si>
  <si>
    <t>11.07</t>
  </si>
  <si>
    <t>12.00</t>
  </si>
  <si>
    <t>13.10</t>
  </si>
  <si>
    <t>13.20</t>
  </si>
  <si>
    <t>13.30</t>
  </si>
  <si>
    <t>13.91</t>
  </si>
  <si>
    <t>13.92</t>
  </si>
  <si>
    <t>13.93</t>
  </si>
  <si>
    <t>13.94</t>
  </si>
  <si>
    <t>13.95</t>
  </si>
  <si>
    <t>13.96</t>
  </si>
  <si>
    <t>13.99</t>
  </si>
  <si>
    <t>14.11</t>
  </si>
  <si>
    <t>14.12</t>
  </si>
  <si>
    <t>14.13</t>
  </si>
  <si>
    <t>14.14</t>
  </si>
  <si>
    <t>14.19</t>
  </si>
  <si>
    <t>14.20</t>
  </si>
  <si>
    <t>14.31</t>
  </si>
  <si>
    <t>14.39</t>
  </si>
  <si>
    <t>15.11</t>
  </si>
  <si>
    <t>15.12</t>
  </si>
  <si>
    <t>15.20</t>
  </si>
  <si>
    <t>16.10</t>
  </si>
  <si>
    <t>16.21</t>
  </si>
  <si>
    <t>16.22</t>
  </si>
  <si>
    <t>16.23</t>
  </si>
  <si>
    <t>16.24</t>
  </si>
  <si>
    <t>16.29</t>
  </si>
  <si>
    <t>17.11</t>
  </si>
  <si>
    <t>17.12</t>
  </si>
  <si>
    <t>17.21</t>
  </si>
  <si>
    <t>17.22</t>
  </si>
  <si>
    <t>17.23</t>
  </si>
  <si>
    <t>17.24</t>
  </si>
  <si>
    <t>17.29</t>
  </si>
  <si>
    <t>18.11</t>
  </si>
  <si>
    <t>18.12</t>
  </si>
  <si>
    <t>18.13</t>
  </si>
  <si>
    <t>18.14</t>
  </si>
  <si>
    <t>18.20</t>
  </si>
  <si>
    <t>19.10</t>
  </si>
  <si>
    <t>19.20</t>
  </si>
  <si>
    <t>20.11</t>
  </si>
  <si>
    <t>20.12</t>
  </si>
  <si>
    <t>20.13</t>
  </si>
  <si>
    <t>20.14</t>
  </si>
  <si>
    <t>20.15</t>
  </si>
  <si>
    <t>20.16</t>
  </si>
  <si>
    <t>20.17</t>
  </si>
  <si>
    <t>20.20</t>
  </si>
  <si>
    <t>20.30</t>
  </si>
  <si>
    <t>20.41</t>
  </si>
  <si>
    <t>20.42</t>
  </si>
  <si>
    <t>20.51</t>
  </si>
  <si>
    <t>20.52</t>
  </si>
  <si>
    <t>20.53</t>
  </si>
  <si>
    <t>20.59</t>
  </si>
  <si>
    <t>20.60</t>
  </si>
  <si>
    <t>21.10</t>
  </si>
  <si>
    <t>21.20</t>
  </si>
  <si>
    <t>22.11</t>
  </si>
  <si>
    <t>22.19</t>
  </si>
  <si>
    <t>22.21</t>
  </si>
  <si>
    <t>22.22</t>
  </si>
  <si>
    <t>22.23</t>
  </si>
  <si>
    <t>22.29</t>
  </si>
  <si>
    <t>23.11</t>
  </si>
  <si>
    <t>23.12</t>
  </si>
  <si>
    <t>23.13</t>
  </si>
  <si>
    <t>23.14</t>
  </si>
  <si>
    <t>23.19</t>
  </si>
  <si>
    <t>23.20</t>
  </si>
  <si>
    <t>23.31</t>
  </si>
  <si>
    <t>23.32</t>
  </si>
  <si>
    <t>23.41</t>
  </si>
  <si>
    <t>23.42</t>
  </si>
  <si>
    <t>23.43</t>
  </si>
  <si>
    <t>23.44</t>
  </si>
  <si>
    <t>23.49</t>
  </si>
  <si>
    <t>23.51</t>
  </si>
  <si>
    <t>23.52</t>
  </si>
  <si>
    <t>23.61</t>
  </si>
  <si>
    <t>23.62</t>
  </si>
  <si>
    <t>23.63</t>
  </si>
  <si>
    <t>23.64</t>
  </si>
  <si>
    <t>23.65</t>
  </si>
  <si>
    <t>23.69</t>
  </si>
  <si>
    <t>23.70</t>
  </si>
  <si>
    <t>23.91</t>
  </si>
  <si>
    <t>23.99</t>
  </si>
  <si>
    <t>24.10</t>
  </si>
  <si>
    <t>24.20</t>
  </si>
  <si>
    <t>24.31</t>
  </si>
  <si>
    <t>24.32</t>
  </si>
  <si>
    <t>24.33</t>
  </si>
  <si>
    <t>24.34</t>
  </si>
  <si>
    <t>24.41</t>
  </si>
  <si>
    <t>24.42</t>
  </si>
  <si>
    <t>24.43</t>
  </si>
  <si>
    <t>24.44</t>
  </si>
  <si>
    <t>24.45</t>
  </si>
  <si>
    <t>24.46</t>
  </si>
  <si>
    <t>24.51</t>
  </si>
  <si>
    <t>24.52</t>
  </si>
  <si>
    <t>24.53</t>
  </si>
  <si>
    <t>24.54</t>
  </si>
  <si>
    <t>25.11</t>
  </si>
  <si>
    <t>25.12</t>
  </si>
  <si>
    <t>25.21</t>
  </si>
  <si>
    <t>25.29</t>
  </si>
  <si>
    <t>25.30</t>
  </si>
  <si>
    <t>25.40</t>
  </si>
  <si>
    <t>25.50</t>
  </si>
  <si>
    <t>25.61</t>
  </si>
  <si>
    <t>25.62</t>
  </si>
  <si>
    <t>25.71</t>
  </si>
  <si>
    <t>25.72</t>
  </si>
  <si>
    <t>25.73</t>
  </si>
  <si>
    <t>25.91</t>
  </si>
  <si>
    <t>25.92</t>
  </si>
  <si>
    <t>25.93</t>
  </si>
  <si>
    <t>25.94</t>
  </si>
  <si>
    <t>25.99</t>
  </si>
  <si>
    <t>26.11</t>
  </si>
  <si>
    <t>26.12</t>
  </si>
  <si>
    <t>26.20</t>
  </si>
  <si>
    <t>26.30</t>
  </si>
  <si>
    <t>26.40</t>
  </si>
  <si>
    <t>26.51</t>
  </si>
  <si>
    <t>26.52</t>
  </si>
  <si>
    <t>26.60</t>
  </si>
  <si>
    <t>26.70</t>
  </si>
  <si>
    <t>26.80</t>
  </si>
  <si>
    <t>27.11</t>
  </si>
  <si>
    <t>27.12</t>
  </si>
  <si>
    <t>27.20</t>
  </si>
  <si>
    <t>27.31</t>
  </si>
  <si>
    <t>27.32</t>
  </si>
  <si>
    <t>27.33</t>
  </si>
  <si>
    <t>27.40</t>
  </si>
  <si>
    <t>27.51</t>
  </si>
  <si>
    <t>27.52</t>
  </si>
  <si>
    <t>27.90</t>
  </si>
  <si>
    <t>28.11</t>
  </si>
  <si>
    <t>28.12</t>
  </si>
  <si>
    <t>28.13</t>
  </si>
  <si>
    <t>28.14</t>
  </si>
  <si>
    <t>28.15</t>
  </si>
  <si>
    <t>28.21</t>
  </si>
  <si>
    <t>28.22</t>
  </si>
  <si>
    <t>28.23</t>
  </si>
  <si>
    <t>28.24</t>
  </si>
  <si>
    <t>28.25</t>
  </si>
  <si>
    <t>28.29</t>
  </si>
  <si>
    <t>28.30</t>
  </si>
  <si>
    <t>28.41</t>
  </si>
  <si>
    <t>28.49</t>
  </si>
  <si>
    <t>28.91</t>
  </si>
  <si>
    <t>28.92</t>
  </si>
  <si>
    <t>28.93</t>
  </si>
  <si>
    <t>28.94</t>
  </si>
  <si>
    <t>28.95</t>
  </si>
  <si>
    <t>28.96</t>
  </si>
  <si>
    <t>28.99</t>
  </si>
  <si>
    <t>29.10</t>
  </si>
  <si>
    <t>29.20</t>
  </si>
  <si>
    <t>29.31</t>
  </si>
  <si>
    <t>29.32</t>
  </si>
  <si>
    <t>30.11</t>
  </si>
  <si>
    <t>30.12</t>
  </si>
  <si>
    <t>30.20</t>
  </si>
  <si>
    <t>30.30</t>
  </si>
  <si>
    <t>30.40</t>
  </si>
  <si>
    <t>30.91</t>
  </si>
  <si>
    <t>30.92</t>
  </si>
  <si>
    <t>30.99</t>
  </si>
  <si>
    <t>31.01</t>
  </si>
  <si>
    <t>31.02</t>
  </si>
  <si>
    <t>31.03</t>
  </si>
  <si>
    <t>31.09</t>
  </si>
  <si>
    <t>32.11</t>
  </si>
  <si>
    <t>32.12</t>
  </si>
  <si>
    <t>32.13</t>
  </si>
  <si>
    <t>32.20</t>
  </si>
  <si>
    <t>32.30</t>
  </si>
  <si>
    <t>32.40</t>
  </si>
  <si>
    <t>32.50</t>
  </si>
  <si>
    <t>32.91</t>
  </si>
  <si>
    <t>32.99</t>
  </si>
  <si>
    <t>33.11</t>
  </si>
  <si>
    <t>33.12</t>
  </si>
  <si>
    <t>33.13</t>
  </si>
  <si>
    <t>33.14</t>
  </si>
  <si>
    <t>33.15</t>
  </si>
  <si>
    <t>33.16</t>
  </si>
  <si>
    <t>33.17</t>
  </si>
  <si>
    <t>33.19</t>
  </si>
  <si>
    <t>33.20</t>
  </si>
  <si>
    <t>35.11</t>
  </si>
  <si>
    <t>35.12</t>
  </si>
  <si>
    <t>35.13</t>
  </si>
  <si>
    <t>35.14</t>
  </si>
  <si>
    <t>35.21</t>
  </si>
  <si>
    <t>35.22</t>
  </si>
  <si>
    <t>35.23</t>
  </si>
  <si>
    <t>35.30</t>
  </si>
  <si>
    <t>36.00</t>
  </si>
  <si>
    <t>37.00</t>
  </si>
  <si>
    <t>38.11</t>
  </si>
  <si>
    <t>38.12</t>
  </si>
  <si>
    <t>38.21</t>
  </si>
  <si>
    <t>38.22</t>
  </si>
  <si>
    <t>38.31</t>
  </si>
  <si>
    <t>38.32</t>
  </si>
  <si>
    <t>39.00</t>
  </si>
  <si>
    <t>41.10</t>
  </si>
  <si>
    <t>41.20</t>
  </si>
  <si>
    <t>42.11</t>
  </si>
  <si>
    <t>42.12</t>
  </si>
  <si>
    <t>42.13</t>
  </si>
  <si>
    <t>42.21</t>
  </si>
  <si>
    <t>42.22</t>
  </si>
  <si>
    <t>42.91</t>
  </si>
  <si>
    <t>42.99</t>
  </si>
  <si>
    <t>43.11</t>
  </si>
  <si>
    <t>43.12</t>
  </si>
  <si>
    <t>43.13</t>
  </si>
  <si>
    <t>43.21</t>
  </si>
  <si>
    <t>43.22</t>
  </si>
  <si>
    <t>43.29</t>
  </si>
  <si>
    <t>43.31</t>
  </si>
  <si>
    <t>43.32</t>
  </si>
  <si>
    <t>43.33</t>
  </si>
  <si>
    <t>43.34</t>
  </si>
  <si>
    <t>43.39</t>
  </si>
  <si>
    <t>43.91</t>
  </si>
  <si>
    <t>43.99</t>
  </si>
  <si>
    <t>45.11</t>
  </si>
  <si>
    <t>45.19</t>
  </si>
  <si>
    <t>45.20</t>
  </si>
  <si>
    <t>45.31</t>
  </si>
  <si>
    <t>45.32</t>
  </si>
  <si>
    <t>45.40</t>
  </si>
  <si>
    <t>46.11</t>
  </si>
  <si>
    <t>46.12</t>
  </si>
  <si>
    <t>46.13</t>
  </si>
  <si>
    <t>46.14</t>
  </si>
  <si>
    <t>46.15</t>
  </si>
  <si>
    <t>46.16</t>
  </si>
  <si>
    <t>46.17</t>
  </si>
  <si>
    <t>46.18</t>
  </si>
  <si>
    <t>46.19</t>
  </si>
  <si>
    <t>46.21</t>
  </si>
  <si>
    <t>46.22</t>
  </si>
  <si>
    <t>46.23</t>
  </si>
  <si>
    <t>46.24</t>
  </si>
  <si>
    <t>46.31</t>
  </si>
  <si>
    <t>46.32</t>
  </si>
  <si>
    <t>46.33</t>
  </si>
  <si>
    <t>46.34</t>
  </si>
  <si>
    <t>46.35</t>
  </si>
  <si>
    <t>46.36</t>
  </si>
  <si>
    <t>46.37</t>
  </si>
  <si>
    <t>46.38</t>
  </si>
  <si>
    <t>46.39</t>
  </si>
  <si>
    <t>46.41</t>
  </si>
  <si>
    <t>46.42</t>
  </si>
  <si>
    <t>46.43</t>
  </si>
  <si>
    <t>46.44</t>
  </si>
  <si>
    <t>46.45</t>
  </si>
  <si>
    <t>46.46</t>
  </si>
  <si>
    <t>46.47</t>
  </si>
  <si>
    <t>46.48</t>
  </si>
  <si>
    <t>46.49</t>
  </si>
  <si>
    <t>46.51</t>
  </si>
  <si>
    <t>46.52</t>
  </si>
  <si>
    <t>46.61</t>
  </si>
  <si>
    <t>46.62</t>
  </si>
  <si>
    <t>46.63</t>
  </si>
  <si>
    <t>46.64</t>
  </si>
  <si>
    <t>46.65</t>
  </si>
  <si>
    <t>46.66</t>
  </si>
  <si>
    <t>46.69</t>
  </si>
  <si>
    <t>46.71</t>
  </si>
  <si>
    <t>46.72</t>
  </si>
  <si>
    <t>46.73</t>
  </si>
  <si>
    <t>46.74</t>
  </si>
  <si>
    <t>46.75</t>
  </si>
  <si>
    <t>46.76</t>
  </si>
  <si>
    <t>46.77</t>
  </si>
  <si>
    <t>46.90</t>
  </si>
  <si>
    <t>47.11</t>
  </si>
  <si>
    <t>47.19</t>
  </si>
  <si>
    <t>47.21</t>
  </si>
  <si>
    <t>47.22</t>
  </si>
  <si>
    <t>47.23</t>
  </si>
  <si>
    <t>47.24</t>
  </si>
  <si>
    <t>47.25</t>
  </si>
  <si>
    <t>47.26</t>
  </si>
  <si>
    <t>47.29</t>
  </si>
  <si>
    <t>47.30</t>
  </si>
  <si>
    <t>47.41</t>
  </si>
  <si>
    <t>47.42</t>
  </si>
  <si>
    <t>47.43</t>
  </si>
  <si>
    <t>47.51</t>
  </si>
  <si>
    <t>47.52</t>
  </si>
  <si>
    <t>47.53</t>
  </si>
  <si>
    <t>47.54</t>
  </si>
  <si>
    <t>47.59</t>
  </si>
  <si>
    <t>47.61</t>
  </si>
  <si>
    <t>47.62</t>
  </si>
  <si>
    <t>47.63</t>
  </si>
  <si>
    <t>47.64</t>
  </si>
  <si>
    <t>47.65</t>
  </si>
  <si>
    <t>47.71</t>
  </si>
  <si>
    <t>47.72</t>
  </si>
  <si>
    <t>47.73</t>
  </si>
  <si>
    <t>47.74</t>
  </si>
  <si>
    <t>47.75</t>
  </si>
  <si>
    <t>47.76</t>
  </si>
  <si>
    <t>47.77</t>
  </si>
  <si>
    <t>47.78</t>
  </si>
  <si>
    <t>47.79</t>
  </si>
  <si>
    <t>47.81</t>
  </si>
  <si>
    <t>47.82</t>
  </si>
  <si>
    <t>47.89</t>
  </si>
  <si>
    <t>47.91</t>
  </si>
  <si>
    <t>47.99</t>
  </si>
  <si>
    <t>49.10</t>
  </si>
  <si>
    <t>49.20</t>
  </si>
  <si>
    <t>49.31</t>
  </si>
  <si>
    <t>49.32</t>
  </si>
  <si>
    <t>49.39</t>
  </si>
  <si>
    <t>49.41</t>
  </si>
  <si>
    <t>49.42</t>
  </si>
  <si>
    <t>49.50</t>
  </si>
  <si>
    <t>50.10</t>
  </si>
  <si>
    <t>50.20</t>
  </si>
  <si>
    <t>50.30</t>
  </si>
  <si>
    <t>50.40</t>
  </si>
  <si>
    <t>51.10</t>
  </si>
  <si>
    <t>51.21</t>
  </si>
  <si>
    <t>51.22</t>
  </si>
  <si>
    <t>52.10</t>
  </si>
  <si>
    <t>52.21</t>
  </si>
  <si>
    <t>52.22</t>
  </si>
  <si>
    <t>52.23</t>
  </si>
  <si>
    <t>52.24</t>
  </si>
  <si>
    <t>52.29</t>
  </si>
  <si>
    <t>53.10</t>
  </si>
  <si>
    <t>53.20</t>
  </si>
  <si>
    <t>55.10</t>
  </si>
  <si>
    <t>55.20</t>
  </si>
  <si>
    <t>55.30</t>
  </si>
  <si>
    <t>55.90</t>
  </si>
  <si>
    <t>56.10</t>
  </si>
  <si>
    <t>56.21</t>
  </si>
  <si>
    <t>56.29</t>
  </si>
  <si>
    <t>56.30</t>
  </si>
  <si>
    <t>58.11</t>
  </si>
  <si>
    <t>58.12</t>
  </si>
  <si>
    <t>58.13</t>
  </si>
  <si>
    <t>58.14</t>
  </si>
  <si>
    <t>58.19</t>
  </si>
  <si>
    <t>58.21</t>
  </si>
  <si>
    <t>58.29</t>
  </si>
  <si>
    <t>59.11</t>
  </si>
  <si>
    <t>59.12</t>
  </si>
  <si>
    <t>59.13</t>
  </si>
  <si>
    <t>59.14</t>
  </si>
  <si>
    <t>59.20</t>
  </si>
  <si>
    <t>60.10</t>
  </si>
  <si>
    <t>60.20</t>
  </si>
  <si>
    <t>61.10</t>
  </si>
  <si>
    <t>61.20</t>
  </si>
  <si>
    <t>61.30</t>
  </si>
  <si>
    <t>61.90</t>
  </si>
  <si>
    <t>62.01</t>
  </si>
  <si>
    <t>62.02</t>
  </si>
  <si>
    <t>62.03</t>
  </si>
  <si>
    <t>62.09</t>
  </si>
  <si>
    <t>63.11</t>
  </si>
  <si>
    <t>63.12</t>
  </si>
  <si>
    <t>63.91</t>
  </si>
  <si>
    <t>63.99</t>
  </si>
  <si>
    <t>64.11</t>
  </si>
  <si>
    <t>64.19</t>
  </si>
  <si>
    <t>64.20</t>
  </si>
  <si>
    <t>64.30</t>
  </si>
  <si>
    <t>64.91</t>
  </si>
  <si>
    <t>64.92</t>
  </si>
  <si>
    <t>64.99</t>
  </si>
  <si>
    <t>65.11</t>
  </si>
  <si>
    <t>65.12</t>
  </si>
  <si>
    <t>65.20</t>
  </si>
  <si>
    <t>65.30</t>
  </si>
  <si>
    <t>66.11</t>
  </si>
  <si>
    <t>66.12</t>
  </si>
  <si>
    <t>66.19</t>
  </si>
  <si>
    <t>66.21</t>
  </si>
  <si>
    <t>66.22</t>
  </si>
  <si>
    <t>66.29</t>
  </si>
  <si>
    <t>66.30</t>
  </si>
  <si>
    <t>68.10</t>
  </si>
  <si>
    <t>68.20</t>
  </si>
  <si>
    <t>68.31</t>
  </si>
  <si>
    <t>68.32</t>
  </si>
  <si>
    <t>69.10</t>
  </si>
  <si>
    <t>69.20</t>
  </si>
  <si>
    <t>70.10</t>
  </si>
  <si>
    <t>70.21</t>
  </si>
  <si>
    <t>70.22</t>
  </si>
  <si>
    <t>71.11</t>
  </si>
  <si>
    <t>71.12</t>
  </si>
  <si>
    <t>71.20</t>
  </si>
  <si>
    <t>72.11</t>
  </si>
  <si>
    <t>72.19</t>
  </si>
  <si>
    <t>72.20</t>
  </si>
  <si>
    <t>73.11</t>
  </si>
  <si>
    <t>73.12</t>
  </si>
  <si>
    <t>73.20</t>
  </si>
  <si>
    <t>74.10</t>
  </si>
  <si>
    <t>74.20</t>
  </si>
  <si>
    <t>74.30</t>
  </si>
  <si>
    <t>74.90</t>
  </si>
  <si>
    <t>75.00</t>
  </si>
  <si>
    <t>77.11</t>
  </si>
  <si>
    <t>77.12</t>
  </si>
  <si>
    <t>77.21</t>
  </si>
  <si>
    <t>77.22</t>
  </si>
  <si>
    <t>77.29</t>
  </si>
  <si>
    <t>77.31</t>
  </si>
  <si>
    <t>77.32</t>
  </si>
  <si>
    <t>77.33</t>
  </si>
  <si>
    <t>77.34</t>
  </si>
  <si>
    <t>77.35</t>
  </si>
  <si>
    <t>77.39</t>
  </si>
  <si>
    <t>77.40</t>
  </si>
  <si>
    <t>78.10</t>
  </si>
  <si>
    <t>78.20</t>
  </si>
  <si>
    <t>78.30</t>
  </si>
  <si>
    <t>79.11</t>
  </si>
  <si>
    <t>79.12</t>
  </si>
  <si>
    <t>79.90</t>
  </si>
  <si>
    <t>80.10</t>
  </si>
  <si>
    <t>80.20</t>
  </si>
  <si>
    <t>80.30</t>
  </si>
  <si>
    <t>81.10</t>
  </si>
  <si>
    <t>81.21</t>
  </si>
  <si>
    <t>81.22</t>
  </si>
  <si>
    <t>81.29</t>
  </si>
  <si>
    <t>81.30</t>
  </si>
  <si>
    <t>82.11</t>
  </si>
  <si>
    <t>82.19</t>
  </si>
  <si>
    <t>82.20</t>
  </si>
  <si>
    <t>82.30</t>
  </si>
  <si>
    <t>82.91</t>
  </si>
  <si>
    <t>82.92</t>
  </si>
  <si>
    <t>82.99</t>
  </si>
  <si>
    <t>84.11</t>
  </si>
  <si>
    <t>84.12</t>
  </si>
  <si>
    <t>84.13</t>
  </si>
  <si>
    <t>84.21</t>
  </si>
  <si>
    <t>84.22</t>
  </si>
  <si>
    <t>84.23</t>
  </si>
  <si>
    <t>84.24</t>
  </si>
  <si>
    <t>84.25</t>
  </si>
  <si>
    <t>84.30</t>
  </si>
  <si>
    <t>85.10</t>
  </si>
  <si>
    <t>85.20</t>
  </si>
  <si>
    <t>85.31</t>
  </si>
  <si>
    <t>85.32</t>
  </si>
  <si>
    <t>85.41</t>
  </si>
  <si>
    <t>85.42</t>
  </si>
  <si>
    <t>85.51</t>
  </si>
  <si>
    <t>85.52</t>
  </si>
  <si>
    <t>85.53</t>
  </si>
  <si>
    <t>85.59</t>
  </si>
  <si>
    <t>85.60</t>
  </si>
  <si>
    <t>86.10</t>
  </si>
  <si>
    <t>86.21</t>
  </si>
  <si>
    <t>86.22</t>
  </si>
  <si>
    <t>86.23</t>
  </si>
  <si>
    <t>86.90</t>
  </si>
  <si>
    <t>87.10</t>
  </si>
  <si>
    <t>87.20</t>
  </si>
  <si>
    <t>87.30</t>
  </si>
  <si>
    <t>87.90</t>
  </si>
  <si>
    <t>88.10</t>
  </si>
  <si>
    <t>88.91</t>
  </si>
  <si>
    <t>88.99</t>
  </si>
  <si>
    <t>90.01</t>
  </si>
  <si>
    <t>90.02</t>
  </si>
  <si>
    <t>90.03</t>
  </si>
  <si>
    <t>90.04</t>
  </si>
  <si>
    <t>91.01</t>
  </si>
  <si>
    <t>91.02</t>
  </si>
  <si>
    <t>91.03</t>
  </si>
  <si>
    <t>91.04</t>
  </si>
  <si>
    <t>92.00</t>
  </si>
  <si>
    <t>93.11</t>
  </si>
  <si>
    <t>93.12</t>
  </si>
  <si>
    <t>93.13</t>
  </si>
  <si>
    <t>93.19</t>
  </si>
  <si>
    <t>93.21</t>
  </si>
  <si>
    <t>93.29</t>
  </si>
  <si>
    <t>94.11</t>
  </si>
  <si>
    <t>94.12</t>
  </si>
  <si>
    <t>94.20</t>
  </si>
  <si>
    <t>94.91</t>
  </si>
  <si>
    <t>94.92</t>
  </si>
  <si>
    <t>94.99</t>
  </si>
  <si>
    <t>95.11</t>
  </si>
  <si>
    <t>95.12</t>
  </si>
  <si>
    <t>95.21</t>
  </si>
  <si>
    <t>95.22</t>
  </si>
  <si>
    <t>95.23</t>
  </si>
  <si>
    <t>95.24</t>
  </si>
  <si>
    <t>95.25</t>
  </si>
  <si>
    <t>95.29</t>
  </si>
  <si>
    <t>96.01</t>
  </si>
  <si>
    <t>96.02</t>
  </si>
  <si>
    <t>96.03</t>
  </si>
  <si>
    <t>96.04</t>
  </si>
  <si>
    <t>96.09</t>
  </si>
  <si>
    <t>97.00</t>
  </si>
  <si>
    <t>98.10</t>
  </si>
  <si>
    <t>98.20</t>
  </si>
  <si>
    <t>99.00</t>
  </si>
  <si>
    <t xml:space="preserve">Veza s ranijom klasifikacijom djelatnosti: http://www.stat.gov.ba/klasifikacije/KD_2010_Tablica_veza-hr.pdf </t>
  </si>
  <si>
    <t>01.00</t>
  </si>
  <si>
    <t>01.40</t>
  </si>
  <si>
    <t>01.60</t>
  </si>
  <si>
    <t>02.00</t>
  </si>
  <si>
    <t>03.00</t>
  </si>
  <si>
    <t>03.20</t>
  </si>
  <si>
    <t>05.00</t>
  </si>
  <si>
    <t>06.00</t>
  </si>
  <si>
    <t>07.00</t>
  </si>
  <si>
    <t>07.20</t>
  </si>
  <si>
    <t>08.00</t>
  </si>
  <si>
    <t>08.10</t>
  </si>
  <si>
    <t>08.90</t>
  </si>
  <si>
    <t>10.00</t>
  </si>
  <si>
    <t>10.10</t>
  </si>
  <si>
    <t>10.30</t>
  </si>
  <si>
    <t>10.40</t>
  </si>
  <si>
    <t>10.50</t>
  </si>
  <si>
    <t>10.60</t>
  </si>
  <si>
    <t>10.70</t>
  </si>
  <si>
    <t>10.80</t>
  </si>
  <si>
    <t>10.90</t>
  </si>
  <si>
    <t>11.00</t>
  </si>
  <si>
    <t>13.00</t>
  </si>
  <si>
    <t>13.90</t>
  </si>
  <si>
    <t>14.00</t>
  </si>
  <si>
    <t>14.10</t>
  </si>
  <si>
    <t>14.30</t>
  </si>
  <si>
    <t>15.00</t>
  </si>
  <si>
    <t>15.10</t>
  </si>
  <si>
    <t>16.00</t>
  </si>
  <si>
    <t>16.20</t>
  </si>
  <si>
    <t>17.00</t>
  </si>
  <si>
    <t>17.10</t>
  </si>
  <si>
    <t>17.20</t>
  </si>
  <si>
    <t>18.00</t>
  </si>
  <si>
    <t>18.10</t>
  </si>
  <si>
    <t>19.00</t>
  </si>
  <si>
    <t>20.00</t>
  </si>
  <si>
    <t>20.10</t>
  </si>
  <si>
    <t>20.40</t>
  </si>
  <si>
    <t>20.50</t>
  </si>
  <si>
    <t>21.00</t>
  </si>
  <si>
    <t>22.00</t>
  </si>
  <si>
    <t>22.10</t>
  </si>
  <si>
    <t>22.20</t>
  </si>
  <si>
    <t>23.00</t>
  </si>
  <si>
    <t>23.10</t>
  </si>
  <si>
    <t>23.30</t>
  </si>
  <si>
    <t>23.40</t>
  </si>
  <si>
    <t>23.50</t>
  </si>
  <si>
    <t>23.60</t>
  </si>
  <si>
    <t>23.90</t>
  </si>
  <si>
    <t>24.00</t>
  </si>
  <si>
    <t>24.30</t>
  </si>
  <si>
    <t>24.40</t>
  </si>
  <si>
    <t>24.50</t>
  </si>
  <si>
    <t>25.00</t>
  </si>
  <si>
    <t>25.10</t>
  </si>
  <si>
    <t>25.20</t>
  </si>
  <si>
    <t>25.60</t>
  </si>
  <si>
    <t>25.70</t>
  </si>
  <si>
    <t>25.90</t>
  </si>
  <si>
    <t>26.00</t>
  </si>
  <si>
    <t>26.10</t>
  </si>
  <si>
    <t>26.50</t>
  </si>
  <si>
    <t>27.00</t>
  </si>
  <si>
    <t>27.10</t>
  </si>
  <si>
    <t>27.30</t>
  </si>
  <si>
    <t>27.50</t>
  </si>
  <si>
    <t>28.00</t>
  </si>
  <si>
    <t>28.10</t>
  </si>
  <si>
    <t>28.20</t>
  </si>
  <si>
    <t>28.40</t>
  </si>
  <si>
    <t>28.90</t>
  </si>
  <si>
    <t>29.00</t>
  </si>
  <si>
    <t>29.30</t>
  </si>
  <si>
    <t>30.00</t>
  </si>
  <si>
    <t>30.10</t>
  </si>
  <si>
    <t>30.90</t>
  </si>
  <si>
    <t>31.00</t>
  </si>
  <si>
    <t>32.00</t>
  </si>
  <si>
    <t>32.10</t>
  </si>
  <si>
    <t>32.90</t>
  </si>
  <si>
    <t>33.00</t>
  </si>
  <si>
    <t>33.10</t>
  </si>
  <si>
    <t>35.00</t>
  </si>
  <si>
    <t>35.10</t>
  </si>
  <si>
    <t>35.20</t>
  </si>
  <si>
    <t>38.00</t>
  </si>
  <si>
    <t>38.10</t>
  </si>
  <si>
    <t>38.20</t>
  </si>
  <si>
    <t>38.30</t>
  </si>
  <si>
    <t>41.00</t>
  </si>
  <si>
    <t>42.00</t>
  </si>
  <si>
    <t>42.10</t>
  </si>
  <si>
    <t>42.20</t>
  </si>
  <si>
    <t>42.90</t>
  </si>
  <si>
    <t>43.00</t>
  </si>
  <si>
    <t>43.10</t>
  </si>
  <si>
    <t>43.20</t>
  </si>
  <si>
    <t>43.30</t>
  </si>
  <si>
    <t>43.90</t>
  </si>
  <si>
    <t>45.00</t>
  </si>
  <si>
    <t>45.10</t>
  </si>
  <si>
    <t>45.30</t>
  </si>
  <si>
    <t>46.00</t>
  </si>
  <si>
    <t>46.10</t>
  </si>
  <si>
    <t>46.20</t>
  </si>
  <si>
    <t>46.30</t>
  </si>
  <si>
    <t>46.40</t>
  </si>
  <si>
    <t>46.50</t>
  </si>
  <si>
    <t>46.60</t>
  </si>
  <si>
    <t>46.70</t>
  </si>
  <si>
    <t>47.00</t>
  </si>
  <si>
    <t>47.10</t>
  </si>
  <si>
    <t>47.20</t>
  </si>
  <si>
    <t>47.40</t>
  </si>
  <si>
    <t>47.50</t>
  </si>
  <si>
    <t>47.60</t>
  </si>
  <si>
    <t>47.70</t>
  </si>
  <si>
    <t>47.80</t>
  </si>
  <si>
    <t>47.90</t>
  </si>
  <si>
    <t>49.00</t>
  </si>
  <si>
    <t>49.30</t>
  </si>
  <si>
    <t>49.40</t>
  </si>
  <si>
    <t>50.00</t>
  </si>
  <si>
    <t>51.00</t>
  </si>
  <si>
    <t>51.20</t>
  </si>
  <si>
    <t>52.00</t>
  </si>
  <si>
    <t>52.20</t>
  </si>
  <si>
    <t>53.00</t>
  </si>
  <si>
    <t>55.00</t>
  </si>
  <si>
    <t>56.00</t>
  </si>
  <si>
    <t>56.20</t>
  </si>
  <si>
    <t>58.00</t>
  </si>
  <si>
    <t>58.10</t>
  </si>
  <si>
    <t>58.20</t>
  </si>
  <si>
    <t>59.00</t>
  </si>
  <si>
    <t>59.10</t>
  </si>
  <si>
    <t>60.00</t>
  </si>
  <si>
    <t>61.00</t>
  </si>
  <si>
    <t>62.00</t>
  </si>
  <si>
    <t>63.00</t>
  </si>
  <si>
    <t>63.10</t>
  </si>
  <si>
    <t>63.90</t>
  </si>
  <si>
    <t>64.00</t>
  </si>
  <si>
    <t>64.10</t>
  </si>
  <si>
    <t>64.90</t>
  </si>
  <si>
    <t>65.00</t>
  </si>
  <si>
    <t>65.10</t>
  </si>
  <si>
    <t>66.00</t>
  </si>
  <si>
    <t>66.10</t>
  </si>
  <si>
    <t>66.20</t>
  </si>
  <si>
    <t>68.00</t>
  </si>
  <si>
    <t>68.30</t>
  </si>
  <si>
    <t>69.00</t>
  </si>
  <si>
    <t>70.00</t>
  </si>
  <si>
    <t>70.20</t>
  </si>
  <si>
    <t>71.00</t>
  </si>
  <si>
    <t>71.10</t>
  </si>
  <si>
    <t>72.00</t>
  </si>
  <si>
    <t>72.10</t>
  </si>
  <si>
    <t>73.00</t>
  </si>
  <si>
    <t>73.10</t>
  </si>
  <si>
    <t>74.00</t>
  </si>
  <si>
    <t>77.00</t>
  </si>
  <si>
    <t>77.10</t>
  </si>
  <si>
    <t>77.20</t>
  </si>
  <si>
    <t>77.30</t>
  </si>
  <si>
    <t>78.00</t>
  </si>
  <si>
    <t>79.00</t>
  </si>
  <si>
    <t>79.10</t>
  </si>
  <si>
    <t>80.00</t>
  </si>
  <si>
    <t>81.00</t>
  </si>
  <si>
    <t>81.20</t>
  </si>
  <si>
    <t>82.00</t>
  </si>
  <si>
    <t>82.10</t>
  </si>
  <si>
    <t>82.90</t>
  </si>
  <si>
    <t>84.00</t>
  </si>
  <si>
    <t>84.10</t>
  </si>
  <si>
    <t>84.20</t>
  </si>
  <si>
    <t>85.00</t>
  </si>
  <si>
    <t>85.30</t>
  </si>
  <si>
    <t>85.40</t>
  </si>
  <si>
    <t>85.50</t>
  </si>
  <si>
    <t>86.00</t>
  </si>
  <si>
    <t>86.20</t>
  </si>
  <si>
    <t>87.00</t>
  </si>
  <si>
    <t>88.00</t>
  </si>
  <si>
    <t>88.90</t>
  </si>
  <si>
    <t>90.00</t>
  </si>
  <si>
    <t>91.00</t>
  </si>
  <si>
    <t>93.00</t>
  </si>
  <si>
    <t>93.10</t>
  </si>
  <si>
    <t>93.20</t>
  </si>
  <si>
    <t>94.00</t>
  </si>
  <si>
    <t>94.10</t>
  </si>
  <si>
    <t>94.90</t>
  </si>
  <si>
    <t>95.00</t>
  </si>
  <si>
    <t>95.10</t>
  </si>
  <si>
    <t>95.20</t>
  </si>
  <si>
    <t>96.00</t>
  </si>
  <si>
    <t>98.00</t>
  </si>
  <si>
    <t>Šifra djelatnosti po KD BiH 2010</t>
  </si>
  <si>
    <t>Prosječan broj zaposl. na bazi stanja krajem svakog mjeseca</t>
  </si>
  <si>
    <t>Prosječan broj zaposlenih na bazi sati rada</t>
  </si>
  <si>
    <r>
      <t>Obaveze za PDV</t>
    </r>
    <r>
      <rPr>
        <b/>
        <vertAlign val="superscript"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(potražni promet grupe 47) </t>
    </r>
  </si>
  <si>
    <t>Amortizacija i troškovi rezervisanja (55+56)</t>
  </si>
  <si>
    <t>Plaće i naknade plaća (neto za isplatu zaposlenima)</t>
  </si>
  <si>
    <t>Prihodi iz Budžet/Proračuna po osnovu subvencija na proizvode</t>
  </si>
  <si>
    <t>Prihodi iz Budžet/Proračuna po osnovu subvencija za ostale namjene</t>
  </si>
  <si>
    <t>401_001</t>
  </si>
  <si>
    <t>401_002</t>
  </si>
  <si>
    <t>401_003</t>
  </si>
  <si>
    <t>401_004</t>
  </si>
  <si>
    <t>401_005</t>
  </si>
  <si>
    <t>401_006</t>
  </si>
  <si>
    <t>401_007</t>
  </si>
  <si>
    <t>402_001</t>
  </si>
  <si>
    <t>402_002</t>
  </si>
  <si>
    <t>402_003</t>
  </si>
  <si>
    <t>402_004</t>
  </si>
  <si>
    <t>402_005</t>
  </si>
  <si>
    <t>402_006</t>
  </si>
  <si>
    <t>402_007</t>
  </si>
  <si>
    <t xml:space="preserve">Osnovica za obračun članarine je naplaćena članarina od članova udruženja </t>
  </si>
  <si>
    <t>Obračunati iznos (osnovica × stopa, red. br. 1 × red. br. 2)</t>
  </si>
  <si>
    <t>VREMENSKA RAZGRANIČENJA IZMEĐU ISPLATA ZA INVESTICIJE I OSTVARENIH INVESTICIJA
SA STANJEM 31.12. IZVJEŠTAJNE GODINE</t>
  </si>
  <si>
    <t>Oznaka</t>
  </si>
  <si>
    <t>Aneks - Dodatni računovodstveni izvještaj</t>
  </si>
  <si>
    <t>Izvještaj o obračunima i uplaćenim vodnim naknadama</t>
  </si>
  <si>
    <t>BU</t>
  </si>
  <si>
    <t>PPP</t>
  </si>
  <si>
    <t>Bilans/bilanca stanja - pasiva</t>
  </si>
  <si>
    <t>Bilans/bilanca stanja - aktiva</t>
  </si>
  <si>
    <t>GT_1</t>
  </si>
  <si>
    <t>GT_2</t>
  </si>
  <si>
    <t>IPK</t>
  </si>
  <si>
    <t>ANEX</t>
  </si>
  <si>
    <t>VN</t>
  </si>
  <si>
    <t>CKS</t>
  </si>
  <si>
    <t>OC</t>
  </si>
  <si>
    <t>NZS</t>
  </si>
  <si>
    <t>ZPN</t>
  </si>
  <si>
    <t>STANEX</t>
  </si>
  <si>
    <t>GII</t>
  </si>
  <si>
    <t>Opis obrasca</t>
  </si>
  <si>
    <t>BS_A</t>
  </si>
  <si>
    <t>BS_P</t>
  </si>
  <si>
    <t>- Kod svakog izvještaja provjerite da li se vrijednosti u Excelu slažu s vrijednostima na papirnom obrascu.</t>
  </si>
  <si>
    <t>Izvještaj/izvješće o gotovinskim tokovima - direktni metod/izravna metoda</t>
  </si>
  <si>
    <t>Izvještaj/izvješće o gotovinskim tokovima - indirektni metod/neizravna metoda</t>
  </si>
  <si>
    <t>Statistički aneks godišnjeg računovodstvenog izvještaja</t>
  </si>
  <si>
    <t>Bosna i Hercegovina</t>
  </si>
  <si>
    <t>Federacija Bosne i Hercegovine</t>
  </si>
  <si>
    <t>FINANSIJSKO-INFORMATIČKA AGENCIJA</t>
  </si>
  <si>
    <t>PODACI O PRAVNOM LICU</t>
  </si>
  <si>
    <t>Oblik</t>
  </si>
  <si>
    <t>Sjedište</t>
  </si>
  <si>
    <t>d.o.o.</t>
  </si>
  <si>
    <t>Jedinstveni identifikacioni broj (JIB)</t>
  </si>
  <si>
    <t>Šifra opštine/općine</t>
  </si>
  <si>
    <t>.</t>
  </si>
  <si>
    <t>Opis djelatnosti</t>
  </si>
  <si>
    <t>Ulica</t>
  </si>
  <si>
    <t>Broj</t>
  </si>
  <si>
    <t>Adresa sjedišta</t>
  </si>
  <si>
    <t>Telefon (npr. 033/666-7777)</t>
  </si>
  <si>
    <t>E-mail adresa</t>
  </si>
  <si>
    <t>Web stranica</t>
  </si>
  <si>
    <r>
      <t xml:space="preserve">Dioničari s najmanje 20% udjela - </t>
    </r>
    <r>
      <rPr>
        <b/>
        <sz val="12"/>
        <color rgb="FFC00000"/>
        <rFont val="Arial Narrow"/>
        <family val="2"/>
      </rPr>
      <t>samo za dionička društva</t>
    </r>
  </si>
  <si>
    <t xml:space="preserve"> Ime i prezime/Naziv</t>
  </si>
  <si>
    <t>Udio u %</t>
  </si>
  <si>
    <t>1.</t>
  </si>
  <si>
    <t>2.</t>
  </si>
  <si>
    <t>3.</t>
  </si>
  <si>
    <t>4.</t>
  </si>
  <si>
    <t>5.</t>
  </si>
  <si>
    <t xml:space="preserve">     Ukupno</t>
  </si>
  <si>
    <t>Podaci o računovođi</t>
  </si>
  <si>
    <t>Poštanski br.</t>
  </si>
  <si>
    <t>Šifra opštine</t>
  </si>
  <si>
    <t>Kanton</t>
  </si>
  <si>
    <t>Šifra kantona</t>
  </si>
  <si>
    <t>Oblik preduzeća</t>
  </si>
  <si>
    <t>Naziv banke</t>
  </si>
  <si>
    <t>Dan</t>
  </si>
  <si>
    <t>Mjesec</t>
  </si>
  <si>
    <t>Godina</t>
  </si>
  <si>
    <t>Ministarstva</t>
  </si>
  <si>
    <t>Naselje</t>
  </si>
  <si>
    <t>Poštanski broj</t>
  </si>
  <si>
    <t>Tip fonda</t>
  </si>
  <si>
    <t>Tuzlanski kanton</t>
  </si>
  <si>
    <t>Addiko bank d.d. Sarajevo</t>
  </si>
  <si>
    <t>Ministarstvo energije, rudarstva i industrije</t>
  </si>
  <si>
    <t>Babanovac</t>
  </si>
  <si>
    <t>Srednjobosanski kanton</t>
  </si>
  <si>
    <t>Otvoreni</t>
  </si>
  <si>
    <t>Unsko-sanski kanton</t>
  </si>
  <si>
    <t>d.d.</t>
  </si>
  <si>
    <t>ASA Banka d.d. Sarajevo</t>
  </si>
  <si>
    <t>Ministarstvo finansija</t>
  </si>
  <si>
    <t>Zatvoreni</t>
  </si>
  <si>
    <t>d.n.o.</t>
  </si>
  <si>
    <t>Bosna Bank International d.d. Sarajevo</t>
  </si>
  <si>
    <t>Ministarstvo kulture i sporta</t>
  </si>
  <si>
    <t>Begov Han</t>
  </si>
  <si>
    <t>Zeničko-dobojski kanton</t>
  </si>
  <si>
    <t>k.d.</t>
  </si>
  <si>
    <t>Intesa Sanpaolo Banka d.d. BiH</t>
  </si>
  <si>
    <t>Ministarstvo obrazovanja i nauke</t>
  </si>
  <si>
    <t xml:space="preserve">Kanton 10 </t>
  </si>
  <si>
    <t>Komercijalno-investiciona banka d.d. V. Kladuša</t>
  </si>
  <si>
    <t>Ministarstvo okoliša i turizma</t>
  </si>
  <si>
    <t>Bila</t>
  </si>
  <si>
    <t>NLB Banka d.d. Sarajevo</t>
  </si>
  <si>
    <t>Ministarstvo poljoprivrede, vodoprivrede i šumarstva</t>
  </si>
  <si>
    <t>Bilalovac</t>
  </si>
  <si>
    <t>Privredna banka Sarajevo d.d. Sarajevo</t>
  </si>
  <si>
    <t>07</t>
  </si>
  <si>
    <t>Ministarstvo pravde</t>
  </si>
  <si>
    <t>Biletić Polje</t>
  </si>
  <si>
    <t>Hercegovačko-neretvanski kanton</t>
  </si>
  <si>
    <t>ProCredit Bank d.d. Sarajevo</t>
  </si>
  <si>
    <t>08</t>
  </si>
  <si>
    <t>Ministarstvo prometa i komunikacija</t>
  </si>
  <si>
    <t>Bilješevo</t>
  </si>
  <si>
    <t>Raiffeisen Bank d.d. BiH</t>
  </si>
  <si>
    <t>09</t>
  </si>
  <si>
    <t>Ministarstvo prostornog uređenja</t>
  </si>
  <si>
    <t>Bjelimići</t>
  </si>
  <si>
    <t>Razvojna banka Federacije BiH</t>
  </si>
  <si>
    <t>Ministarstvo rada i socijalne politike</t>
  </si>
  <si>
    <t>Blagaj</t>
  </si>
  <si>
    <t>Sberbank BH d.d. Sarajevo</t>
  </si>
  <si>
    <t>Ministarstvo raseljenih osoba i izbjeglica</t>
  </si>
  <si>
    <t>Blatnica</t>
  </si>
  <si>
    <t>Sparkasse Bank d.d. BiH</t>
  </si>
  <si>
    <t>Ministarstvo razvoja, poduzetništva i obrta</t>
  </si>
  <si>
    <t>Blažuj</t>
  </si>
  <si>
    <t>Kanton Sarajevo</t>
  </si>
  <si>
    <t>UniCredit Bank d.d. Mostar</t>
  </si>
  <si>
    <t>Ministarstvo trgovine</t>
  </si>
  <si>
    <t>Bok</t>
  </si>
  <si>
    <t>Posavski kanton</t>
  </si>
  <si>
    <t>Union banka d.d. Sarajevo</t>
  </si>
  <si>
    <t>Ministarstvo unutrašnjih poslova</t>
  </si>
  <si>
    <t>Boračko Jezero</t>
  </si>
  <si>
    <t>Vakufska banka d.d. Sarajevo</t>
  </si>
  <si>
    <t>Ministarstvo za pitanja boraca i invalida odbrambeno-oslobodilačkog rata</t>
  </si>
  <si>
    <t>Borojevići</t>
  </si>
  <si>
    <t>ZiraatBank BH d.d. Sarajevo</t>
  </si>
  <si>
    <t>Ministarstvo zdravstva</t>
  </si>
  <si>
    <t>Brekovica</t>
  </si>
  <si>
    <t>Brestovsko</t>
  </si>
  <si>
    <t>Brijesnica</t>
  </si>
  <si>
    <t>Brnjic</t>
  </si>
  <si>
    <t>Broćanac</t>
  </si>
  <si>
    <t>Zapadno-hercegovački kanton</t>
  </si>
  <si>
    <t>Bučići</t>
  </si>
  <si>
    <t>Bukinje</t>
  </si>
  <si>
    <t>Buna</t>
  </si>
  <si>
    <t>Burmazi</t>
  </si>
  <si>
    <t>Buturović Polje</t>
  </si>
  <si>
    <t>Careva Ćuprija</t>
  </si>
  <si>
    <t>Crnići</t>
  </si>
  <si>
    <t>Čardak</t>
  </si>
  <si>
    <t>Čelebići</t>
  </si>
  <si>
    <t>Čerin</t>
  </si>
  <si>
    <t>Ćatići</t>
  </si>
  <si>
    <t>Ćoralići</t>
  </si>
  <si>
    <t>Delijaš</t>
  </si>
  <si>
    <t>Divičani</t>
  </si>
  <si>
    <t>Doborovci</t>
  </si>
  <si>
    <t>Dolac na Lašvi</t>
  </si>
  <si>
    <t>Doljani</t>
  </si>
  <si>
    <t>Domanovići</t>
  </si>
  <si>
    <t>Donja Mahala</t>
  </si>
  <si>
    <t>Donja Međiđa</t>
  </si>
  <si>
    <t>Donje Moštre</t>
  </si>
  <si>
    <t>Donji Kamengrad</t>
  </si>
  <si>
    <t>Donji Mamići</t>
  </si>
  <si>
    <t>Donji Svilaj</t>
  </si>
  <si>
    <t>Drežnica</t>
  </si>
  <si>
    <t>Drinovci</t>
  </si>
  <si>
    <t>Drvetine</t>
  </si>
  <si>
    <t>Duboki Potok</t>
  </si>
  <si>
    <t>Dobošnica</t>
  </si>
  <si>
    <t>Dubrave Donje</t>
  </si>
  <si>
    <t>Dubrave Gornje</t>
  </si>
  <si>
    <t>Dužice</t>
  </si>
  <si>
    <t>Đurđevik</t>
  </si>
  <si>
    <t>Fajtovci</t>
  </si>
  <si>
    <t>Gabela</t>
  </si>
  <si>
    <t>Globarica</t>
  </si>
  <si>
    <t>Glogošnica</t>
  </si>
  <si>
    <t>Gojevići</t>
  </si>
  <si>
    <t>Gornja Dubica</t>
  </si>
  <si>
    <t>Gornja Koprivna</t>
  </si>
  <si>
    <t>Gornja Tuzla</t>
  </si>
  <si>
    <t>Gračac</t>
  </si>
  <si>
    <t>Gračanica kod Bugojna</t>
  </si>
  <si>
    <t>Gračanica Selo</t>
  </si>
  <si>
    <t>Gradac</t>
  </si>
  <si>
    <t>Grebnice</t>
  </si>
  <si>
    <t>Guber</t>
  </si>
  <si>
    <t>Guča Gora</t>
  </si>
  <si>
    <t>Hajderovići</t>
  </si>
  <si>
    <t>Haljinići</t>
  </si>
  <si>
    <t>Han Bila</t>
  </si>
  <si>
    <t>Hodovo</t>
  </si>
  <si>
    <t>Hrasno</t>
  </si>
  <si>
    <t>Husino</t>
  </si>
  <si>
    <t>Hutovo</t>
  </si>
  <si>
    <t>Ilovača</t>
  </si>
  <si>
    <t>Izačić</t>
  </si>
  <si>
    <t>Janjići</t>
  </si>
  <si>
    <t>Jare</t>
  </si>
  <si>
    <t>Jelah</t>
  </si>
  <si>
    <t>Jezerski</t>
  </si>
  <si>
    <t>Kaćuni</t>
  </si>
  <si>
    <t>Kamenica</t>
  </si>
  <si>
    <t>Kaonik</t>
  </si>
  <si>
    <t>Karadže</t>
  </si>
  <si>
    <t>Karaula</t>
  </si>
  <si>
    <t>Kazaginac</t>
  </si>
  <si>
    <t>Kiseljak kod Tuzle</t>
  </si>
  <si>
    <t>Klobuk (Ljubuški)</t>
  </si>
  <si>
    <t>Klokotnica</t>
  </si>
  <si>
    <t>Kočerin</t>
  </si>
  <si>
    <t>Kongora</t>
  </si>
  <si>
    <t>Konjodor</t>
  </si>
  <si>
    <t>Kosova</t>
  </si>
  <si>
    <t>Kostrč</t>
  </si>
  <si>
    <t>Kovači (Zavidovići)</t>
  </si>
  <si>
    <t>Kraljeva Sutjeska</t>
  </si>
  <si>
    <t>Krasulje</t>
  </si>
  <si>
    <t>Krnjeuša</t>
  </si>
  <si>
    <t>Kruševo</t>
  </si>
  <si>
    <t>Kulen Vakuf</t>
  </si>
  <si>
    <t>Lepenica</t>
  </si>
  <si>
    <t>Lipnica</t>
  </si>
  <si>
    <t>Lištani</t>
  </si>
  <si>
    <t>Lukavica</t>
  </si>
  <si>
    <t>Lusnić</t>
  </si>
  <si>
    <t>Lušci Palanka</t>
  </si>
  <si>
    <t>Ljubače</t>
  </si>
  <si>
    <t>Ljuti Dolac</t>
  </si>
  <si>
    <t>Mala Kladuša</t>
  </si>
  <si>
    <t>Malešići</t>
  </si>
  <si>
    <t>Matići</t>
  </si>
  <si>
    <t>Međugorje</t>
  </si>
  <si>
    <t>Mehurići</t>
  </si>
  <si>
    <t>Mesihovina</t>
  </si>
  <si>
    <t>Miričina</t>
  </si>
  <si>
    <t>Mramor</t>
  </si>
  <si>
    <t>Mravinjac</t>
  </si>
  <si>
    <t>Nemila</t>
  </si>
  <si>
    <t>Nišići</t>
  </si>
  <si>
    <t>Nova Bila</t>
  </si>
  <si>
    <t>Novi Šeher</t>
  </si>
  <si>
    <t>Oborci</t>
  </si>
  <si>
    <t>Orahovica Donja</t>
  </si>
  <si>
    <t>Orguz</t>
  </si>
  <si>
    <t>Ostrožac (Cazin)</t>
  </si>
  <si>
    <t>Ostrožac (Jablanica)</t>
  </si>
  <si>
    <t>Oštra Luka</t>
  </si>
  <si>
    <t>Otoka</t>
  </si>
  <si>
    <t>Ozimica</t>
  </si>
  <si>
    <t>Pajić Polje</t>
  </si>
  <si>
    <t>Pazarić</t>
  </si>
  <si>
    <t>Pećigrad</t>
  </si>
  <si>
    <t>Počulica</t>
  </si>
  <si>
    <t>Podhum</t>
  </si>
  <si>
    <t>Podlugovi</t>
  </si>
  <si>
    <t>Podorašac</t>
  </si>
  <si>
    <t>Podorašje</t>
  </si>
  <si>
    <t>Podvelež</t>
  </si>
  <si>
    <t>Podzvizd</t>
  </si>
  <si>
    <t>Pokoj</t>
  </si>
  <si>
    <t>Poljice</t>
  </si>
  <si>
    <t>Potoci</t>
  </si>
  <si>
    <t>Potočani</t>
  </si>
  <si>
    <t>Priluka</t>
  </si>
  <si>
    <t>Prisoje</t>
  </si>
  <si>
    <t>Prolog</t>
  </si>
  <si>
    <t>Prozor</t>
  </si>
  <si>
    <t>Prud</t>
  </si>
  <si>
    <t>Prusac</t>
  </si>
  <si>
    <t>Pržići</t>
  </si>
  <si>
    <t>Puhovac</t>
  </si>
  <si>
    <t>Puračić</t>
  </si>
  <si>
    <t>Radišići</t>
  </si>
  <si>
    <t>Rainci Gornji</t>
  </si>
  <si>
    <t>Rakitno</t>
  </si>
  <si>
    <t>Rakovica</t>
  </si>
  <si>
    <t>Ripač</t>
  </si>
  <si>
    <t>Roško Polje</t>
  </si>
  <si>
    <t>Ružići</t>
  </si>
  <si>
    <t>Sanica Gornja</t>
  </si>
  <si>
    <t>Semizovac</t>
  </si>
  <si>
    <t>Simin Han</t>
  </si>
  <si>
    <t>Sladna</t>
  </si>
  <si>
    <t>Sovići</t>
  </si>
  <si>
    <t>Srednje</t>
  </si>
  <si>
    <t>Stari Majdan</t>
  </si>
  <si>
    <t>Stari Vitez</t>
  </si>
  <si>
    <t>Stijena</t>
  </si>
  <si>
    <t>Stjepan Polje</t>
  </si>
  <si>
    <t>Stranjani</t>
  </si>
  <si>
    <t>Studenci</t>
  </si>
  <si>
    <t>Stupari</t>
  </si>
  <si>
    <t>Šerići</t>
  </si>
  <si>
    <t>Šibošnica</t>
  </si>
  <si>
    <t>Špionica</t>
  </si>
  <si>
    <t>Šturlić</t>
  </si>
  <si>
    <t>Šujica</t>
  </si>
  <si>
    <t>Šumatac</t>
  </si>
  <si>
    <t>Tarčin</t>
  </si>
  <si>
    <t>Tešanjka</t>
  </si>
  <si>
    <t>Tihaljina</t>
  </si>
  <si>
    <t>Tinja</t>
  </si>
  <si>
    <t>Todorovo</t>
  </si>
  <si>
    <t>Tojšići</t>
  </si>
  <si>
    <t>Tolisa</t>
  </si>
  <si>
    <t>Torlakovac</t>
  </si>
  <si>
    <t>Trebinja</t>
  </si>
  <si>
    <t>Tržačka Raštela</t>
  </si>
  <si>
    <t>Turbe</t>
  </si>
  <si>
    <t>Turija</t>
  </si>
  <si>
    <t>Ustikolina</t>
  </si>
  <si>
    <t>Uzdol</t>
  </si>
  <si>
    <t>Vareš Majdan</t>
  </si>
  <si>
    <t>Varoška Rijeka</t>
  </si>
  <si>
    <t>Velika Gata</t>
  </si>
  <si>
    <t>Vesela</t>
  </si>
  <si>
    <t>Vidoši</t>
  </si>
  <si>
    <t>Vidovice</t>
  </si>
  <si>
    <t>Vinac</t>
  </si>
  <si>
    <t>Vir</t>
  </si>
  <si>
    <t>Višići</t>
  </si>
  <si>
    <t>Vitina</t>
  </si>
  <si>
    <t>Vitkovići</t>
  </si>
  <si>
    <t>Vozuća</t>
  </si>
  <si>
    <t>Vrapčići</t>
  </si>
  <si>
    <t>Vrhpolje</t>
  </si>
  <si>
    <t>Vrnograč</t>
  </si>
  <si>
    <t>Vrsta</t>
  </si>
  <si>
    <t>Vučkovci</t>
  </si>
  <si>
    <t>Zborište</t>
  </si>
  <si>
    <t>Zelinja</t>
  </si>
  <si>
    <t>Željezno Polje</t>
  </si>
  <si>
    <t>Župča</t>
  </si>
  <si>
    <t>Bosansko-podrinjski kanton</t>
  </si>
  <si>
    <t>Osnovica - ukupan prihod ili prihod od obavljanja djelatnosti</t>
  </si>
  <si>
    <t>Stopa iz člana 12. Uredbe</t>
  </si>
  <si>
    <t>Obračunati iznos (osnovica × stopa red. br. 1×2 )</t>
  </si>
  <si>
    <t>Uplaćena akontacija</t>
  </si>
  <si>
    <t>Razlika za uplatu (red. br. 3 minus red. br. 4 )</t>
  </si>
  <si>
    <t>Razlika za povrat (red. br. 4 minus red. br. 3 )</t>
  </si>
  <si>
    <t>Privredna društva</t>
  </si>
  <si>
    <t>- Po završetku unosa podataka u predložak, imenovati ga JIB-om i spremiti na CD/DVD (npr. 4200112233445.xlsx).</t>
  </si>
  <si>
    <t xml:space="preserve">- PRIVREDNA DRUŠTVA - </t>
  </si>
  <si>
    <t>Kontrola</t>
  </si>
  <si>
    <r>
      <t>Potraživanja za PDV</t>
    </r>
    <r>
      <rPr>
        <vertAlign val="superscript"/>
        <sz val="11"/>
        <rFont val="Arial Narrow"/>
        <family val="2"/>
      </rPr>
      <t xml:space="preserve"> </t>
    </r>
    <r>
      <rPr>
        <sz val="11"/>
        <rFont val="Arial Narrow"/>
        <family val="2"/>
      </rPr>
      <t>(dugovni promet grupe 27)</t>
    </r>
  </si>
  <si>
    <t>- Nije preporučljivo unositi decimalne vrijednosti. Uneseni decimalni brojevi biće zaokruženi na najbližu cjelobrojnu vrijednost.</t>
  </si>
  <si>
    <t>- Na pojedinim pozicijama mogu se unijeti i negativne vrijednosti, u skladu s propozicijama Pravilnika o metodologiji za provođenje fomalno-pravne,</t>
  </si>
  <si>
    <t xml:space="preserve">  računske i logičke kontrole finansijskih izvještaja.</t>
  </si>
  <si>
    <t xml:space="preserve"> </t>
  </si>
  <si>
    <t>Opština/Općina; grad</t>
  </si>
  <si>
    <t>Budžet/Proračun Federacije BiH</t>
  </si>
  <si>
    <t xml:space="preserve">Budžet/Proračun kantona </t>
  </si>
  <si>
    <t>Račun opštine/općine</t>
  </si>
  <si>
    <t>Poštovani korisnici, molimo da kod popunjavanja predloška obratite pažnju na sljedeće:</t>
  </si>
  <si>
    <t>- Nije dozvoljeno mijenjati nazive obrazaca (radnih listova) ni njihov redoslijed, čak ni ako ih ne treba obavezno predati.</t>
  </si>
  <si>
    <t>- Izvještaj koji u koloni "Kontrola" ima ispisanu najmanje jednu grešku ne može biti prihvaćen.</t>
  </si>
  <si>
    <r>
      <t xml:space="preserve">- Za kopiranje sadržaja iz drugog dokumenta koristite opciju </t>
    </r>
    <r>
      <rPr>
        <b/>
        <sz val="11"/>
        <color theme="3"/>
        <rFont val="Arial Narrow"/>
        <family val="2"/>
      </rPr>
      <t>Paste special -&gt; Paste as values</t>
    </r>
    <r>
      <rPr>
        <sz val="11"/>
        <color theme="1"/>
        <rFont val="Arial Narrow"/>
        <family val="2"/>
      </rPr>
      <t xml:space="preserve">, odnosno </t>
    </r>
    <r>
      <rPr>
        <b/>
        <sz val="11"/>
        <color theme="3"/>
        <rFont val="Arial Narrow"/>
        <family val="2"/>
      </rPr>
      <t>Posebno lijepljenje -&gt;Zalijepi vrijednosti</t>
    </r>
    <r>
      <rPr>
        <sz val="11"/>
        <color theme="1"/>
        <rFont val="Arial Narrow"/>
        <family val="2"/>
      </rPr>
      <t>.</t>
    </r>
  </si>
  <si>
    <t>opis kolone</t>
  </si>
  <si>
    <t>automatska kalkulacija</t>
  </si>
  <si>
    <t>padajuća lista</t>
  </si>
  <si>
    <t>https://www.fia.ba/Page/Index/2118</t>
  </si>
  <si>
    <t>Bilans stanja - AKTIVA (#BS_A)</t>
  </si>
  <si>
    <t>kolona 4</t>
  </si>
  <si>
    <t>kolona 5</t>
  </si>
  <si>
    <t>kolona 6</t>
  </si>
  <si>
    <t>kolona 7</t>
  </si>
  <si>
    <t>kolona 8</t>
  </si>
  <si>
    <t xml:space="preserve">ID broj: </t>
  </si>
  <si>
    <t xml:space="preserve">Ulica: </t>
  </si>
  <si>
    <r>
      <t xml:space="preserve">Za brže kopiranje podataka u </t>
    </r>
    <r>
      <rPr>
        <b/>
        <sz val="10"/>
        <color rgb="FFFF0000"/>
        <rFont val="Arial"/>
        <family val="2"/>
        <charset val="238"/>
      </rPr>
      <t>FIA excel za preduzeća</t>
    </r>
  </si>
  <si>
    <t xml:space="preserve">Telefon: </t>
  </si>
  <si>
    <t xml:space="preserve">napravili smo jedan radni list „FIA excel“ kog možete </t>
  </si>
  <si>
    <t xml:space="preserve">E-mail: </t>
  </si>
  <si>
    <t>kopirati u ovaj radni list</t>
  </si>
  <si>
    <t xml:space="preserve">Web stranica: </t>
  </si>
  <si>
    <t xml:space="preserve">Direktor: </t>
  </si>
  <si>
    <t xml:space="preserve">Šifra djel.: </t>
  </si>
  <si>
    <t xml:space="preserve">Koristiti opciju posebnog ljepljenja </t>
  </si>
  <si>
    <t xml:space="preserve">Naziv djel.: </t>
  </si>
  <si>
    <t>RAČUNOVOĐA</t>
  </si>
  <si>
    <t>Bilans stanja - PASIVA (#BS_P)</t>
  </si>
  <si>
    <t>BILANS USPJEHA (#BU)</t>
  </si>
  <si>
    <t>POSEBNI PODACI (#PPP)</t>
  </si>
  <si>
    <t>kolona 3</t>
  </si>
  <si>
    <t>ANEX - Dodatni rač.izvještaj (#ANEX)</t>
  </si>
  <si>
    <t>GOTOVINSKI TOKOVI direktna metoda (#GT_1)</t>
  </si>
  <si>
    <t>GOTOVINSKI TOKOVI indirektna metoda (#GT_2)</t>
  </si>
  <si>
    <t>kolona 1</t>
  </si>
  <si>
    <t>PROMJENE U KAPITALU (#IPK)</t>
  </si>
  <si>
    <t>kolona 2</t>
  </si>
  <si>
    <t>kolona 9</t>
  </si>
  <si>
    <t>kolona 10</t>
  </si>
  <si>
    <t>IZVJEŠTAJ O OBRAČUNATIM I UPLAĆENIM VODNIM NAKNADAMA - #VN</t>
  </si>
  <si>
    <t>neto plaće zaposlenika</t>
  </si>
  <si>
    <t>po ugovoru o djelu</t>
  </si>
  <si>
    <t>m3</t>
  </si>
  <si>
    <t>2 KM</t>
  </si>
  <si>
    <t>Naknada za flaširanje vode</t>
  </si>
  <si>
    <t>Naknada za proizvodnju električne energije HE</t>
  </si>
  <si>
    <t>Naknada za upotrebu kemikalija za zaštitu bilja</t>
  </si>
  <si>
    <t>1.5 KM</t>
  </si>
  <si>
    <t>5 KM</t>
  </si>
  <si>
    <t>Naknada za poljoprivrednog, građevinskog ili šumskog zemljišta</t>
  </si>
  <si>
    <t>m2</t>
  </si>
  <si>
    <t>0.1 KM</t>
  </si>
  <si>
    <t>Naknada za  stambeni, poslovni ili drugi objekat</t>
  </si>
  <si>
    <t>OBRAČUN ČLANARINE KOMORSKOM SISTEMU - #CKS</t>
  </si>
  <si>
    <t xml:space="preserve">     Članarina Privrednoj (Gospodarskoj) komori BiH</t>
  </si>
  <si>
    <t xml:space="preserve">     Članarina Privrednoj (Gospodarskoj) komori Federacije BiH</t>
  </si>
  <si>
    <t xml:space="preserve">     Članarina Privrednoj (Gospodarskoj) komori Kantona</t>
  </si>
  <si>
    <t xml:space="preserve">osnovica za obračun članarine je naplaćena članarina od članova udruženja </t>
  </si>
  <si>
    <t>OBRAČUN ČLANARINE ZA TURISTIČKE ZAJEDNICE - #OC</t>
  </si>
  <si>
    <t>OBRAČUN NAKNADE ZA KORIŠTENJE, ZAŠTITU I UNAPREĐENJE ŠUMA - #NZS</t>
  </si>
  <si>
    <t>kolona 11</t>
  </si>
  <si>
    <t>Budžet Federacije BiH</t>
  </si>
  <si>
    <t xml:space="preserve">Budžet Kantona </t>
  </si>
  <si>
    <t>Račun Općina</t>
  </si>
  <si>
    <t>IZVJEŠTAJ o obračunatoj i uplaćenoj posebnoj naknadi za zaštitu od prirodnih i drugih nesre</t>
  </si>
  <si>
    <t>Osnovica - isplaćene neto plaće, odnosno neto isplate po ugovorima o djelu i ugovorima o vršenju...</t>
  </si>
  <si>
    <t>0,5 %</t>
  </si>
  <si>
    <t>Obračunati iznos (osnovica x stopa, red. br. 1 x red. br. 2)</t>
  </si>
  <si>
    <t>UKUPNI PRIHODI OBRAČUNSKOG PERIODA   (2+21-22+23+24+26+28+29)</t>
  </si>
  <si>
    <t xml:space="preserve"> Prihodi iz budžeta po osnovu subvencija na proizvode1)</t>
  </si>
  <si>
    <t xml:space="preserve"> Prihodi iz budžeta po osnovu subvencija za ostale namjene2)</t>
  </si>
  <si>
    <t>Prihodi od zakupa  (operativni najam)</t>
  </si>
  <si>
    <t>PRIHODI IZ OSNOVA USKLAĐIVANJA VRIJEDNOSTI SREDSTAVA</t>
  </si>
  <si>
    <t xml:space="preserve"> Prihodi od usklađivanja vrijednosti zaliha</t>
  </si>
  <si>
    <t>UKUPNI TROŠKOVI I RASHODI OBRAČUNSKOG PERIODA   (31+67+68+71+73+74)</t>
  </si>
  <si>
    <t>Plaće i naknade plaća (neto za isplatu zaposlenima)3)</t>
  </si>
  <si>
    <t xml:space="preserve"> - Dnevnice za službena putovanja u zemlji i inostranstvu</t>
  </si>
  <si>
    <t xml:space="preserve">Troškovi proizvodnih usluga    (45 do 53) </t>
  </si>
  <si>
    <t>Amortizacija i troškovi rezervisanja   (55+56)</t>
  </si>
  <si>
    <t xml:space="preserve"> Naknade za rad članova učeničkih, omladin. i student. zadruga</t>
  </si>
  <si>
    <t xml:space="preserve"> Umanjenje vrijednosti zaliha</t>
  </si>
  <si>
    <t xml:space="preserve"> Sirovine, materijal, rezervni dijelovi i sitan inventar</t>
  </si>
  <si>
    <t xml:space="preserve"> Proizvodnja u toku</t>
  </si>
  <si>
    <t xml:space="preserve"> Gotovi proizvodi</t>
  </si>
  <si>
    <t xml:space="preserve"> Trgovačka roba</t>
  </si>
  <si>
    <t xml:space="preserve"> Stalna sred. i sred. obustavljenog poslovanja namijenjena prodaji</t>
  </si>
  <si>
    <t xml:space="preserve"> Potraživanja za PDV4)  (dugovni promet grupe 27)</t>
  </si>
  <si>
    <t xml:space="preserve"> Obaveze za PDV5) (potražni promet grupe 47) </t>
  </si>
  <si>
    <t xml:space="preserve"> Obračunati poseban porez - akcize</t>
  </si>
  <si>
    <t xml:space="preserve"> Carine na trgovačku robu</t>
  </si>
  <si>
    <t xml:space="preserve"> Carine na sirovine i materijal, rezervne dijelove i sitan inventar</t>
  </si>
  <si>
    <t xml:space="preserve"> Prosječan broj zaposlenih na bazi sati rada6)</t>
  </si>
  <si>
    <t xml:space="preserve"> Prosječan broj zaposl. na bazi stanja krajem svakog mjeseca7)</t>
  </si>
  <si>
    <t>GODIŠNJI IZVJEŠTAJ O INVESTICIJAMA ZA 2019. GODINU - #GII</t>
  </si>
  <si>
    <t>IZVRŠENE ISPLATE ZA INVESTICIJE U STALNA SREDSTVA PO IZVORIMA FINANSIRANJA U 2019. GODINI</t>
  </si>
  <si>
    <t>TEHNIČKA STRUKTURA OSTVARENIH INVESTICIJA U STALNA SREDSTVA U 2019. GODINI</t>
  </si>
  <si>
    <t>Djelatnost</t>
  </si>
  <si>
    <t>Općina</t>
  </si>
  <si>
    <t>Entetet</t>
  </si>
  <si>
    <t>Djelatnost KD BiH 2010</t>
  </si>
  <si>
    <t xml:space="preserve">Period: </t>
  </si>
  <si>
    <t>12_2019</t>
  </si>
  <si>
    <t xml:space="preserve">Kraći naziv: </t>
  </si>
  <si>
    <t>Općina sjed.</t>
  </si>
  <si>
    <t xml:space="preserve">Oblik : </t>
  </si>
  <si>
    <t>035/366-109</t>
  </si>
  <si>
    <t>info@gipstk.com</t>
  </si>
  <si>
    <t>Jasmin Gradaškić</t>
  </si>
  <si>
    <t>DD Gradski i prigradski saobraćaj Tuzla_4209197100002</t>
  </si>
  <si>
    <t>DD Gradski i prigradski saobraćaj Tuzla</t>
  </si>
  <si>
    <t>4209197100002</t>
  </si>
  <si>
    <t>DD Gradski i prigradski saobraćaj Tuzla_12.2019_4209197100002</t>
  </si>
  <si>
    <t>kolona5</t>
  </si>
  <si>
    <t>STATISTIČKI ANEKS GODIŠNJEG RAČUNOVODSTVENOG IZVJEŠTAJA ZA 2019. GODINU - #STANEX</t>
  </si>
  <si>
    <t>VREMENSKA RAZGRANIČENJA IZMEĐU ISPLATA ZA INVESTICIJE I OSTVARENIH INVESTICIJASA STANJEM 31.12.2019. GODINE</t>
  </si>
  <si>
    <t>INVESTICIJE U NOVA STALNA SREDSTVA PO NAMJENI ULAGANJA I TERITORIJI U 2019. GODINI</t>
  </si>
  <si>
    <t>F BiH</t>
  </si>
  <si>
    <t/>
  </si>
  <si>
    <t>00000</t>
  </si>
  <si>
    <t>bb</t>
  </si>
  <si>
    <t>Skraćeni naziv (firma) pravnog lica</t>
  </si>
  <si>
    <t>Naziv pravnog lica (firma)</t>
  </si>
  <si>
    <t>Ovlaštena lica (ime, prezime i pozicija)</t>
  </si>
  <si>
    <t>Standard izvještavanja</t>
  </si>
  <si>
    <t>MRS/MSFI (velika pravna 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</si>
</sst>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K_M_-;\-* #,##0.00_K_M_-;_-* &quot;-&quot;??_K_M_-;_-@_-"/>
    <numFmt numFmtId="165" formatCode="#,##0.00\ &quot;KM&quot;"/>
    <numFmt numFmtId="166" formatCode="000"/>
  </numFmts>
  <fonts count="6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8"/>
      <name val="Calibri"/>
      <family val="2"/>
      <charset val="238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4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4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14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rgb="FFC00000"/>
      <name val="Arial Narrow"/>
      <family val="2"/>
    </font>
    <font>
      <sz val="12"/>
      <name val="Arial Narrow"/>
      <family val="2"/>
      <charset val="238"/>
    </font>
    <font>
      <i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Arial Narrow"/>
      <family val="2"/>
    </font>
    <font>
      <i/>
      <sz val="10"/>
      <color theme="4"/>
      <name val="Arial Narrow"/>
      <family val="2"/>
    </font>
    <font>
      <sz val="10"/>
      <color theme="4"/>
      <name val="Arial Narrow"/>
      <family val="2"/>
    </font>
    <font>
      <i/>
      <sz val="10"/>
      <name val="Arial Narrow"/>
      <family val="2"/>
    </font>
    <font>
      <b/>
      <sz val="16"/>
      <color rgb="FF002060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1"/>
      <color theme="0" tint="-0.249977111117893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theme="0"/>
      <name val="Arial CE"/>
    </font>
    <font>
      <sz val="9"/>
      <color theme="0"/>
      <name val="Arial CE"/>
    </font>
    <font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charset val="238"/>
    </font>
    <font>
      <sz val="9"/>
      <color theme="0"/>
      <name val="Calibri"/>
      <family val="2"/>
      <charset val="238"/>
      <scheme val="minor"/>
    </font>
    <font>
      <b/>
      <i/>
      <sz val="14"/>
      <color theme="3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8E4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rgb="FFFF000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rgb="FFFF000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5">
    <xf numFmtId="0" fontId="0" fillId="0" borderId="0" xfId="0"/>
    <xf numFmtId="0" fontId="6" fillId="0" borderId="14" xfId="0" applyFont="1" applyBorder="1" applyAlignment="1" applyProtection="1">
      <alignment horizontal="center"/>
    </xf>
    <xf numFmtId="0" fontId="6" fillId="0" borderId="14" xfId="0" applyFont="1" applyBorder="1" applyProtection="1"/>
    <xf numFmtId="0" fontId="4" fillId="0" borderId="14" xfId="0" applyFont="1" applyBorder="1" applyProtection="1"/>
    <xf numFmtId="0" fontId="1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Alignment="1" applyProtection="1">
      <alignment horizontal="center"/>
    </xf>
    <xf numFmtId="10" fontId="4" fillId="0" borderId="14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13" fillId="0" borderId="14" xfId="0" applyFont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/>
    <xf numFmtId="0" fontId="14" fillId="0" borderId="0" xfId="0" applyFont="1" applyProtection="1"/>
    <xf numFmtId="49" fontId="14" fillId="0" borderId="0" xfId="0" applyNumberFormat="1" applyFont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0" fontId="4" fillId="0" borderId="0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3" fontId="4" fillId="0" borderId="14" xfId="0" applyNumberFormat="1" applyFont="1" applyBorder="1" applyProtection="1">
      <protection locked="0"/>
    </xf>
    <xf numFmtId="3" fontId="4" fillId="0" borderId="14" xfId="0" applyNumberFormat="1" applyFont="1" applyFill="1" applyBorder="1" applyProtection="1">
      <protection locked="0"/>
    </xf>
    <xf numFmtId="0" fontId="12" fillId="0" borderId="14" xfId="0" applyFont="1" applyBorder="1" applyProtection="1"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49" fontId="4" fillId="0" borderId="14" xfId="0" applyNumberFormat="1" applyFont="1" applyBorder="1"/>
    <xf numFmtId="3" fontId="4" fillId="0" borderId="14" xfId="0" applyNumberFormat="1" applyFont="1" applyFill="1" applyBorder="1" applyAlignment="1" applyProtection="1">
      <protection locked="0"/>
    </xf>
    <xf numFmtId="0" fontId="4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/>
    <xf numFmtId="0" fontId="12" fillId="0" borderId="14" xfId="0" applyFont="1" applyBorder="1"/>
    <xf numFmtId="49" fontId="13" fillId="0" borderId="14" xfId="0" applyNumberFormat="1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165" fontId="4" fillId="0" borderId="0" xfId="0" applyNumberFormat="1" applyFont="1" applyFill="1" applyProtection="1"/>
    <xf numFmtId="0" fontId="6" fillId="0" borderId="0" xfId="0" applyFont="1"/>
    <xf numFmtId="0" fontId="12" fillId="0" borderId="0" xfId="0" quotePrefix="1" applyFont="1" applyAlignment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37" fillId="4" borderId="0" xfId="0" applyFont="1" applyFill="1" applyAlignment="1">
      <alignment horizontal="center"/>
    </xf>
    <xf numFmtId="0" fontId="38" fillId="0" borderId="0" xfId="0" applyFont="1"/>
    <xf numFmtId="0" fontId="6" fillId="0" borderId="14" xfId="0" applyFont="1" applyBorder="1" applyAlignment="1">
      <alignment horizontal="center"/>
    </xf>
    <xf numFmtId="49" fontId="13" fillId="0" borderId="14" xfId="0" applyNumberFormat="1" applyFont="1" applyBorder="1"/>
    <xf numFmtId="0" fontId="14" fillId="0" borderId="0" xfId="0" applyFont="1"/>
    <xf numFmtId="49" fontId="12" fillId="0" borderId="5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4" fillId="0" borderId="14" xfId="0" applyFont="1" applyBorder="1"/>
    <xf numFmtId="49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12" fillId="0" borderId="1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vertical="center"/>
    </xf>
    <xf numFmtId="0" fontId="12" fillId="0" borderId="14" xfId="0" applyFont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4" fontId="4" fillId="0" borderId="14" xfId="0" applyNumberFormat="1" applyFont="1" applyBorder="1" applyProtection="1"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10" fontId="4" fillId="0" borderId="14" xfId="0" applyNumberFormat="1" applyFont="1" applyBorder="1" applyAlignment="1" applyProtection="1">
      <alignment horizontal="center"/>
      <protection locked="0"/>
    </xf>
    <xf numFmtId="3" fontId="12" fillId="5" borderId="14" xfId="0" applyNumberFormat="1" applyFont="1" applyFill="1" applyBorder="1" applyAlignment="1">
      <alignment horizontal="right"/>
    </xf>
    <xf numFmtId="3" fontId="13" fillId="5" borderId="14" xfId="0" applyNumberFormat="1" applyFont="1" applyFill="1" applyBorder="1" applyAlignment="1">
      <alignment horizontal="right"/>
    </xf>
    <xf numFmtId="4" fontId="12" fillId="5" borderId="14" xfId="0" applyNumberFormat="1" applyFont="1" applyFill="1" applyBorder="1" applyAlignment="1">
      <alignment horizontal="right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vertical="center"/>
    </xf>
    <xf numFmtId="49" fontId="6" fillId="7" borderId="14" xfId="0" applyNumberFormat="1" applyFont="1" applyFill="1" applyBorder="1" applyAlignment="1" applyProtection="1">
      <alignment horizontal="center"/>
    </xf>
    <xf numFmtId="49" fontId="13" fillId="7" borderId="14" xfId="0" applyNumberFormat="1" applyFont="1" applyFill="1" applyBorder="1" applyAlignment="1">
      <alignment horizontal="center"/>
    </xf>
    <xf numFmtId="49" fontId="6" fillId="7" borderId="14" xfId="0" applyNumberFormat="1" applyFont="1" applyFill="1" applyBorder="1" applyAlignment="1">
      <alignment horizontal="center"/>
    </xf>
    <xf numFmtId="49" fontId="6" fillId="7" borderId="14" xfId="0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0" fillId="8" borderId="0" xfId="0" applyNumberFormat="1" applyFill="1"/>
    <xf numFmtId="0" fontId="0" fillId="9" borderId="0" xfId="0" applyFill="1"/>
    <xf numFmtId="0" fontId="0" fillId="9" borderId="17" xfId="0" applyFill="1" applyBorder="1"/>
    <xf numFmtId="0" fontId="3" fillId="0" borderId="0" xfId="3"/>
    <xf numFmtId="0" fontId="48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49" fillId="10" borderId="0" xfId="0" applyFont="1" applyFill="1" applyAlignment="1">
      <alignment vertical="center"/>
    </xf>
    <xf numFmtId="0" fontId="50" fillId="10" borderId="0" xfId="0" applyFont="1" applyFill="1" applyAlignment="1">
      <alignment horizontal="right" vertical="center"/>
    </xf>
    <xf numFmtId="0" fontId="49" fillId="10" borderId="18" xfId="0" applyNumberFormat="1" applyFont="1" applyFill="1" applyBorder="1" applyAlignment="1">
      <alignment vertical="center"/>
    </xf>
    <xf numFmtId="0" fontId="0" fillId="0" borderId="0" xfId="0" applyBorder="1"/>
    <xf numFmtId="49" fontId="51" fillId="11" borderId="20" xfId="0" applyNumberFormat="1" applyFont="1" applyFill="1" applyBorder="1" applyAlignment="1">
      <alignment vertical="center"/>
    </xf>
    <xf numFmtId="49" fontId="49" fillId="10" borderId="21" xfId="0" applyNumberFormat="1" applyFont="1" applyFill="1" applyBorder="1" applyAlignment="1">
      <alignment vertical="center"/>
    </xf>
    <xf numFmtId="0" fontId="0" fillId="10" borderId="21" xfId="0" applyNumberFormat="1" applyFill="1" applyBorder="1" applyAlignment="1">
      <alignment vertical="center"/>
    </xf>
    <xf numFmtId="0" fontId="0" fillId="10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52" fillId="11" borderId="20" xfId="0" applyNumberFormat="1" applyFont="1" applyFill="1" applyBorder="1" applyAlignment="1">
      <alignment horizontal="center"/>
    </xf>
    <xf numFmtId="3" fontId="0" fillId="0" borderId="20" xfId="0" applyNumberFormat="1" applyFill="1" applyBorder="1"/>
    <xf numFmtId="0" fontId="49" fillId="10" borderId="21" xfId="0" applyNumberFormat="1" applyFont="1" applyFill="1" applyBorder="1" applyAlignment="1">
      <alignment vertical="center"/>
    </xf>
    <xf numFmtId="0" fontId="49" fillId="10" borderId="22" xfId="0" applyNumberFormat="1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1" fillId="12" borderId="0" xfId="0" applyFont="1" applyFill="1" applyBorder="1"/>
    <xf numFmtId="0" fontId="0" fillId="12" borderId="0" xfId="0" applyFill="1"/>
    <xf numFmtId="49" fontId="54" fillId="10" borderId="21" xfId="3" applyNumberFormat="1" applyFont="1" applyFill="1" applyBorder="1" applyAlignment="1" applyProtection="1">
      <alignment vertical="center"/>
    </xf>
    <xf numFmtId="49" fontId="47" fillId="10" borderId="21" xfId="3" applyNumberFormat="1" applyFont="1" applyFill="1" applyBorder="1" applyAlignment="1" applyProtection="1">
      <alignment vertical="center"/>
    </xf>
    <xf numFmtId="0" fontId="0" fillId="12" borderId="0" xfId="0" applyFill="1" applyBorder="1"/>
    <xf numFmtId="0" fontId="47" fillId="10" borderId="23" xfId="3" applyNumberFormat="1" applyFont="1" applyFill="1" applyBorder="1" applyAlignment="1" applyProtection="1">
      <alignment vertical="center"/>
    </xf>
    <xf numFmtId="0" fontId="49" fillId="10" borderId="23" xfId="0" applyNumberFormat="1" applyFont="1" applyFill="1" applyBorder="1" applyAlignment="1">
      <alignment vertical="center"/>
    </xf>
    <xf numFmtId="0" fontId="49" fillId="10" borderId="24" xfId="0" applyNumberFormat="1" applyFont="1" applyFill="1" applyBorder="1" applyAlignment="1">
      <alignment vertical="center"/>
    </xf>
    <xf numFmtId="0" fontId="47" fillId="10" borderId="23" xfId="3" applyNumberFormat="1" applyFont="1" applyFill="1" applyBorder="1" applyAlignment="1" applyProtection="1">
      <alignment horizontal="center" vertical="center"/>
    </xf>
    <xf numFmtId="0" fontId="49" fillId="10" borderId="23" xfId="0" applyNumberFormat="1" applyFont="1" applyFill="1" applyBorder="1" applyAlignment="1">
      <alignment horizontal="center" vertical="center"/>
    </xf>
    <xf numFmtId="0" fontId="49" fillId="10" borderId="24" xfId="0" applyNumberFormat="1" applyFont="1" applyFill="1" applyBorder="1" applyAlignment="1">
      <alignment horizontal="center" vertical="center"/>
    </xf>
    <xf numFmtId="0" fontId="55" fillId="0" borderId="0" xfId="0" applyFont="1" applyBorder="1"/>
    <xf numFmtId="0" fontId="49" fillId="10" borderId="19" xfId="0" applyNumberFormat="1" applyFont="1" applyFill="1" applyBorder="1" applyAlignment="1">
      <alignment vertical="center"/>
    </xf>
    <xf numFmtId="49" fontId="49" fillId="10" borderId="18" xfId="0" applyNumberFormat="1" applyFont="1" applyFill="1" applyBorder="1" applyAlignment="1">
      <alignment vertical="center"/>
    </xf>
    <xf numFmtId="0" fontId="0" fillId="0" borderId="26" xfId="0" applyBorder="1"/>
    <xf numFmtId="0" fontId="56" fillId="10" borderId="0" xfId="0" applyFont="1" applyFill="1" applyAlignment="1">
      <alignment vertical="center"/>
    </xf>
    <xf numFmtId="0" fontId="0" fillId="10" borderId="17" xfId="0" applyFill="1" applyBorder="1" applyAlignment="1">
      <alignment vertical="center"/>
    </xf>
    <xf numFmtId="49" fontId="46" fillId="11" borderId="20" xfId="0" applyNumberFormat="1" applyFont="1" applyFill="1" applyBorder="1" applyAlignment="1">
      <alignment vertical="center"/>
    </xf>
    <xf numFmtId="0" fontId="0" fillId="9" borderId="0" xfId="0" applyFill="1" applyAlignment="1">
      <alignment vertical="center"/>
    </xf>
    <xf numFmtId="3" fontId="1" fillId="0" borderId="20" xfId="0" applyNumberFormat="1" applyFont="1" applyFill="1" applyBorder="1"/>
    <xf numFmtId="0" fontId="48" fillId="10" borderId="0" xfId="0" applyFont="1" applyFill="1"/>
    <xf numFmtId="0" fontId="0" fillId="10" borderId="0" xfId="0" applyFill="1"/>
    <xf numFmtId="0" fontId="49" fillId="10" borderId="0" xfId="0" applyFont="1" applyFill="1"/>
    <xf numFmtId="0" fontId="56" fillId="10" borderId="0" xfId="0" applyFont="1" applyFill="1"/>
    <xf numFmtId="0" fontId="52" fillId="11" borderId="20" xfId="0" applyFont="1" applyFill="1" applyBorder="1" applyAlignment="1">
      <alignment horizontal="center"/>
    </xf>
    <xf numFmtId="49" fontId="46" fillId="11" borderId="27" xfId="0" applyNumberFormat="1" applyFont="1" applyFill="1" applyBorder="1" applyAlignment="1">
      <alignment vertical="center"/>
    </xf>
    <xf numFmtId="0" fontId="57" fillId="10" borderId="0" xfId="0" applyFont="1" applyFill="1" applyAlignment="1">
      <alignment vertical="center"/>
    </xf>
    <xf numFmtId="0" fontId="0" fillId="6" borderId="28" xfId="0" applyFill="1" applyBorder="1" applyAlignment="1">
      <alignment vertical="center"/>
    </xf>
    <xf numFmtId="0" fontId="37" fillId="11" borderId="20" xfId="0" applyFont="1" applyFill="1" applyBorder="1" applyAlignment="1">
      <alignment horizontal="center" vertical="center"/>
    </xf>
    <xf numFmtId="0" fontId="58" fillId="9" borderId="0" xfId="0" applyFont="1" applyFill="1" applyAlignment="1">
      <alignment horizontal="right"/>
    </xf>
    <xf numFmtId="0" fontId="0" fillId="6" borderId="28" xfId="0" applyFill="1" applyBorder="1"/>
    <xf numFmtId="0" fontId="47" fillId="11" borderId="20" xfId="0" applyFont="1" applyFill="1" applyBorder="1"/>
    <xf numFmtId="0" fontId="47" fillId="11" borderId="20" xfId="0" applyFont="1" applyFill="1" applyBorder="1" applyAlignment="1">
      <alignment horizontal="center"/>
    </xf>
    <xf numFmtId="10" fontId="47" fillId="11" borderId="20" xfId="0" applyNumberFormat="1" applyFont="1" applyFill="1" applyBorder="1" applyAlignment="1">
      <alignment horizontal="center"/>
    </xf>
    <xf numFmtId="3" fontId="1" fillId="13" borderId="20" xfId="0" applyNumberFormat="1" applyFont="1" applyFill="1" applyBorder="1"/>
    <xf numFmtId="0" fontId="58" fillId="9" borderId="0" xfId="0" applyFont="1" applyFill="1"/>
    <xf numFmtId="0" fontId="52" fillId="9" borderId="0" xfId="0" applyFont="1" applyFill="1"/>
    <xf numFmtId="0" fontId="47" fillId="11" borderId="27" xfId="0" applyFont="1" applyFill="1" applyBorder="1"/>
    <xf numFmtId="0" fontId="47" fillId="11" borderId="21" xfId="0" applyFont="1" applyFill="1" applyBorder="1" applyAlignment="1">
      <alignment horizontal="center"/>
    </xf>
    <xf numFmtId="0" fontId="47" fillId="11" borderId="29" xfId="0" applyFont="1" applyFill="1" applyBorder="1"/>
    <xf numFmtId="3" fontId="0" fillId="9" borderId="0" xfId="0" applyNumberFormat="1" applyFill="1"/>
    <xf numFmtId="0" fontId="59" fillId="10" borderId="0" xfId="0" applyFont="1" applyFill="1" applyAlignment="1">
      <alignment vertical="center"/>
    </xf>
    <xf numFmtId="49" fontId="37" fillId="11" borderId="20" xfId="0" applyNumberFormat="1" applyFont="1" applyFill="1" applyBorder="1"/>
    <xf numFmtId="0" fontId="37" fillId="11" borderId="20" xfId="0" applyFont="1" applyFill="1" applyBorder="1"/>
    <xf numFmtId="49" fontId="52" fillId="11" borderId="20" xfId="0" applyNumberFormat="1" applyFont="1" applyFill="1" applyBorder="1"/>
    <xf numFmtId="49" fontId="52" fillId="11" borderId="30" xfId="0" applyNumberFormat="1" applyFont="1" applyFill="1" applyBorder="1"/>
    <xf numFmtId="49" fontId="52" fillId="11" borderId="27" xfId="0" applyNumberFormat="1" applyFont="1" applyFill="1" applyBorder="1"/>
    <xf numFmtId="0" fontId="46" fillId="11" borderId="21" xfId="0" applyFont="1" applyFill="1" applyBorder="1"/>
    <xf numFmtId="0" fontId="0" fillId="11" borderId="21" xfId="0" applyFill="1" applyBorder="1"/>
    <xf numFmtId="0" fontId="0" fillId="11" borderId="29" xfId="0" applyFill="1" applyBorder="1"/>
    <xf numFmtId="49" fontId="52" fillId="11" borderId="31" xfId="0" applyNumberFormat="1" applyFont="1" applyFill="1" applyBorder="1"/>
    <xf numFmtId="0" fontId="0" fillId="9" borderId="32" xfId="0" applyFill="1" applyBorder="1"/>
    <xf numFmtId="0" fontId="0" fillId="9" borderId="33" xfId="0" applyFill="1" applyBorder="1"/>
    <xf numFmtId="0" fontId="0" fillId="9" borderId="34" xfId="0" applyFill="1" applyBorder="1"/>
    <xf numFmtId="0" fontId="0" fillId="9" borderId="35" xfId="0" applyFill="1" applyBorder="1"/>
    <xf numFmtId="49" fontId="37" fillId="11" borderId="20" xfId="0" applyNumberFormat="1" applyFont="1" applyFill="1" applyBorder="1" applyAlignment="1">
      <alignment horizontal="center" vertical="center"/>
    </xf>
    <xf numFmtId="49" fontId="52" fillId="11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/>
    <xf numFmtId="0" fontId="37" fillId="11" borderId="20" xfId="0" applyFont="1" applyFill="1" applyBorder="1" applyAlignment="1">
      <alignment horizontal="center"/>
    </xf>
    <xf numFmtId="9" fontId="47" fillId="11" borderId="20" xfId="0" applyNumberFormat="1" applyFont="1" applyFill="1" applyBorder="1" applyAlignment="1">
      <alignment horizontal="center"/>
    </xf>
    <xf numFmtId="0" fontId="60" fillId="9" borderId="0" xfId="0" applyFont="1" applyFill="1"/>
    <xf numFmtId="49" fontId="37" fillId="11" borderId="20" xfId="0" applyNumberFormat="1" applyFont="1" applyFill="1" applyBorder="1" applyAlignment="1">
      <alignment horizontal="center"/>
    </xf>
    <xf numFmtId="0" fontId="47" fillId="11" borderId="30" xfId="0" applyFont="1" applyFill="1" applyBorder="1" applyAlignment="1">
      <alignment horizontal="center" vertical="center"/>
    </xf>
    <xf numFmtId="49" fontId="47" fillId="11" borderId="30" xfId="0" applyNumberFormat="1" applyFont="1" applyFill="1" applyBorder="1" applyAlignment="1">
      <alignment wrapText="1"/>
    </xf>
    <xf numFmtId="49" fontId="47" fillId="11" borderId="27" xfId="0" applyNumberFormat="1" applyFont="1" applyFill="1" applyBorder="1" applyAlignment="1">
      <alignment horizontal="center" vertical="center"/>
    </xf>
    <xf numFmtId="49" fontId="61" fillId="9" borderId="0" xfId="0" applyNumberFormat="1" applyFont="1" applyFill="1" applyAlignment="1"/>
    <xf numFmtId="0" fontId="58" fillId="9" borderId="0" xfId="0" applyFont="1" applyFill="1" applyAlignment="1"/>
    <xf numFmtId="0" fontId="0" fillId="6" borderId="28" xfId="0" applyFill="1" applyBorder="1" applyAlignment="1"/>
    <xf numFmtId="0" fontId="47" fillId="11" borderId="31" xfId="0" applyFont="1" applyFill="1" applyBorder="1" applyAlignment="1">
      <alignment vertical="center"/>
    </xf>
    <xf numFmtId="49" fontId="47" fillId="11" borderId="31" xfId="0" applyNumberFormat="1" applyFont="1" applyFill="1" applyBorder="1" applyAlignment="1">
      <alignment wrapText="1"/>
    </xf>
    <xf numFmtId="49" fontId="61" fillId="9" borderId="0" xfId="0" applyNumberFormat="1" applyFont="1" applyFill="1" applyAlignment="1">
      <alignment wrapText="1"/>
    </xf>
    <xf numFmtId="0" fontId="47" fillId="11" borderId="20" xfId="0" applyFont="1" applyFill="1" applyBorder="1" applyAlignment="1">
      <alignment horizontal="center" vertical="center"/>
    </xf>
    <xf numFmtId="49" fontId="47" fillId="11" borderId="20" xfId="0" applyNumberFormat="1" applyFont="1" applyFill="1" applyBorder="1"/>
    <xf numFmtId="49" fontId="47" fillId="11" borderId="20" xfId="0" applyNumberFormat="1" applyFont="1" applyFill="1" applyBorder="1" applyAlignment="1">
      <alignment horizontal="center" vertical="center"/>
    </xf>
    <xf numFmtId="49" fontId="61" fillId="9" borderId="0" xfId="0" applyNumberFormat="1" applyFont="1" applyFill="1"/>
    <xf numFmtId="49" fontId="47" fillId="11" borderId="30" xfId="0" applyNumberFormat="1" applyFont="1" applyFill="1" applyBorder="1" applyAlignment="1">
      <alignment vertical="center"/>
    </xf>
    <xf numFmtId="49" fontId="61" fillId="9" borderId="0" xfId="0" applyNumberFormat="1" applyFont="1" applyFill="1" applyAlignment="1">
      <alignment vertical="center"/>
    </xf>
    <xf numFmtId="49" fontId="47" fillId="11" borderId="31" xfId="0" applyNumberFormat="1" applyFont="1" applyFill="1" applyBorder="1" applyAlignment="1">
      <alignment vertical="center"/>
    </xf>
    <xf numFmtId="0" fontId="52" fillId="11" borderId="25" xfId="0" applyFont="1" applyFill="1" applyBorder="1" applyAlignment="1">
      <alignment vertical="center"/>
    </xf>
    <xf numFmtId="0" fontId="37" fillId="11" borderId="18" xfId="0" applyFont="1" applyFill="1" applyBorder="1" applyAlignment="1">
      <alignment vertical="center"/>
    </xf>
    <xf numFmtId="0" fontId="52" fillId="11" borderId="18" xfId="0" applyFont="1" applyFill="1" applyBorder="1" applyAlignment="1">
      <alignment vertical="center"/>
    </xf>
    <xf numFmtId="0" fontId="52" fillId="11" borderId="36" xfId="0" applyFont="1" applyFill="1" applyBorder="1" applyAlignment="1">
      <alignment vertical="center"/>
    </xf>
    <xf numFmtId="0" fontId="52" fillId="11" borderId="20" xfId="0" applyFont="1" applyFill="1" applyBorder="1" applyAlignment="1">
      <alignment horizontal="center" vertical="center"/>
    </xf>
    <xf numFmtId="0" fontId="62" fillId="11" borderId="20" xfId="0" applyFont="1" applyFill="1" applyBorder="1" applyAlignment="1">
      <alignment vertical="center" wrapText="1"/>
    </xf>
    <xf numFmtId="0" fontId="52" fillId="11" borderId="20" xfId="0" applyFont="1" applyFill="1" applyBorder="1"/>
    <xf numFmtId="0" fontId="63" fillId="11" borderId="20" xfId="0" applyFont="1" applyFill="1" applyBorder="1" applyAlignment="1">
      <alignment vertical="center"/>
    </xf>
    <xf numFmtId="49" fontId="64" fillId="11" borderId="20" xfId="0" applyNumberFormat="1" applyFont="1" applyFill="1" applyBorder="1" applyAlignment="1">
      <alignment horizontal="center"/>
    </xf>
    <xf numFmtId="0" fontId="65" fillId="11" borderId="20" xfId="0" applyFont="1" applyFill="1" applyBorder="1" applyAlignment="1">
      <alignment vertical="center"/>
    </xf>
    <xf numFmtId="0" fontId="62" fillId="11" borderId="20" xfId="0" applyFont="1" applyFill="1" applyBorder="1" applyAlignment="1">
      <alignment vertical="center"/>
    </xf>
    <xf numFmtId="49" fontId="64" fillId="11" borderId="20" xfId="0" applyNumberFormat="1" applyFont="1" applyFill="1" applyBorder="1" applyAlignment="1">
      <alignment horizontal="center" vertical="center"/>
    </xf>
    <xf numFmtId="49" fontId="66" fillId="11" borderId="20" xfId="0" applyNumberFormat="1" applyFont="1" applyFill="1" applyBorder="1" applyAlignment="1">
      <alignment horizontal="center"/>
    </xf>
    <xf numFmtId="0" fontId="63" fillId="11" borderId="20" xfId="0" applyFont="1" applyFill="1" applyBorder="1" applyAlignment="1">
      <alignment horizontal="left" vertical="center"/>
    </xf>
    <xf numFmtId="49" fontId="52" fillId="11" borderId="20" xfId="0" applyNumberFormat="1" applyFont="1" applyFill="1" applyBorder="1" applyAlignment="1">
      <alignment horizontal="center" vertical="center" wrapText="1"/>
    </xf>
    <xf numFmtId="0" fontId="62" fillId="11" borderId="20" xfId="0" applyFont="1" applyFill="1" applyBorder="1" applyAlignment="1">
      <alignment horizontal="left" vertical="center" wrapText="1"/>
    </xf>
    <xf numFmtId="0" fontId="63" fillId="11" borderId="20" xfId="0" applyFont="1" applyFill="1" applyBorder="1" applyAlignment="1">
      <alignment horizontal="center" vertical="center"/>
    </xf>
    <xf numFmtId="0" fontId="62" fillId="11" borderId="30" xfId="0" applyFont="1" applyFill="1" applyBorder="1" applyAlignment="1">
      <alignment vertical="center"/>
    </xf>
    <xf numFmtId="0" fontId="63" fillId="11" borderId="30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0" fontId="37" fillId="11" borderId="20" xfId="0" applyFont="1" applyFill="1" applyBorder="1" applyAlignment="1">
      <alignment vertical="center"/>
    </xf>
    <xf numFmtId="0" fontId="17" fillId="11" borderId="25" xfId="0" applyFont="1" applyFill="1" applyBorder="1" applyAlignment="1">
      <alignment vertical="center"/>
    </xf>
    <xf numFmtId="0" fontId="17" fillId="11" borderId="18" xfId="0" applyFont="1" applyFill="1" applyBorder="1" applyAlignment="1">
      <alignment vertical="center"/>
    </xf>
    <xf numFmtId="0" fontId="66" fillId="11" borderId="20" xfId="0" applyFont="1" applyFill="1" applyBorder="1" applyAlignment="1">
      <alignment horizontal="center"/>
    </xf>
    <xf numFmtId="0" fontId="52" fillId="11" borderId="37" xfId="0" applyFont="1" applyFill="1" applyBorder="1" applyAlignment="1">
      <alignment horizontal="center" vertical="center"/>
    </xf>
    <xf numFmtId="0" fontId="65" fillId="11" borderId="37" xfId="0" applyFont="1" applyFill="1" applyBorder="1" applyAlignment="1">
      <alignment vertical="center"/>
    </xf>
    <xf numFmtId="0" fontId="66" fillId="11" borderId="37" xfId="0" applyFont="1" applyFill="1" applyBorder="1" applyAlignment="1">
      <alignment horizontal="center"/>
    </xf>
    <xf numFmtId="0" fontId="52" fillId="11" borderId="38" xfId="0" applyFont="1" applyFill="1" applyBorder="1" applyAlignment="1">
      <alignment horizontal="center" vertical="center"/>
    </xf>
    <xf numFmtId="0" fontId="65" fillId="11" borderId="38" xfId="0" applyFont="1" applyFill="1" applyBorder="1" applyAlignment="1">
      <alignment vertical="center"/>
    </xf>
    <xf numFmtId="0" fontId="52" fillId="11" borderId="38" xfId="0" applyFont="1" applyFill="1" applyBorder="1"/>
    <xf numFmtId="3" fontId="1" fillId="0" borderId="38" xfId="0" applyNumberFormat="1" applyFont="1" applyFill="1" applyBorder="1"/>
    <xf numFmtId="49" fontId="47" fillId="11" borderId="39" xfId="0" applyNumberFormat="1" applyFont="1" applyFill="1" applyBorder="1" applyAlignment="1">
      <alignment vertical="center"/>
    </xf>
    <xf numFmtId="49" fontId="47" fillId="11" borderId="40" xfId="0" applyNumberFormat="1" applyFont="1" applyFill="1" applyBorder="1" applyAlignment="1">
      <alignment vertical="center"/>
    </xf>
    <xf numFmtId="0" fontId="47" fillId="11" borderId="40" xfId="0" applyFont="1" applyFill="1" applyBorder="1"/>
    <xf numFmtId="49" fontId="37" fillId="11" borderId="41" xfId="0" applyNumberFormat="1" applyFont="1" applyFill="1" applyBorder="1" applyAlignment="1">
      <alignment horizontal="center" vertical="center" wrapText="1"/>
    </xf>
    <xf numFmtId="49" fontId="47" fillId="11" borderId="42" xfId="0" applyNumberFormat="1" applyFont="1" applyFill="1" applyBorder="1" applyAlignment="1">
      <alignment horizontal="center" vertical="center"/>
    </xf>
    <xf numFmtId="49" fontId="47" fillId="11" borderId="31" xfId="0" applyNumberFormat="1" applyFont="1" applyFill="1" applyBorder="1" applyAlignment="1">
      <alignment horizontal="center" vertical="center"/>
    </xf>
    <xf numFmtId="49" fontId="47" fillId="11" borderId="30" xfId="0" applyNumberFormat="1" applyFont="1" applyFill="1" applyBorder="1" applyAlignment="1">
      <alignment horizontal="center" vertical="center"/>
    </xf>
    <xf numFmtId="0" fontId="47" fillId="11" borderId="39" xfId="0" applyNumberFormat="1" applyFont="1" applyFill="1" applyBorder="1" applyAlignment="1">
      <alignment vertical="center"/>
    </xf>
    <xf numFmtId="0" fontId="47" fillId="11" borderId="40" xfId="0" applyNumberFormat="1" applyFont="1" applyFill="1" applyBorder="1" applyAlignment="1">
      <alignment vertical="center"/>
    </xf>
    <xf numFmtId="0" fontId="47" fillId="11" borderId="40" xfId="0" applyNumberFormat="1" applyFont="1" applyFill="1" applyBorder="1" applyAlignment="1"/>
    <xf numFmtId="0" fontId="52" fillId="11" borderId="43" xfId="0" applyNumberFormat="1" applyFont="1" applyFill="1" applyBorder="1" applyAlignment="1"/>
    <xf numFmtId="49" fontId="37" fillId="11" borderId="42" xfId="0" applyNumberFormat="1" applyFont="1" applyFill="1" applyBorder="1" applyAlignment="1">
      <alignment horizontal="center" vertical="center"/>
    </xf>
    <xf numFmtId="49" fontId="47" fillId="11" borderId="44" xfId="0" applyNumberFormat="1" applyFont="1" applyFill="1" applyBorder="1" applyAlignment="1">
      <alignment horizontal="center" vertical="center"/>
    </xf>
    <xf numFmtId="0" fontId="52" fillId="11" borderId="43" xfId="0" applyFont="1" applyFill="1" applyBorder="1"/>
    <xf numFmtId="0" fontId="47" fillId="11" borderId="40" xfId="0" applyNumberFormat="1" applyFont="1" applyFill="1" applyBorder="1"/>
    <xf numFmtId="0" fontId="52" fillId="11" borderId="43" xfId="0" applyNumberFormat="1" applyFont="1" applyFill="1" applyBorder="1"/>
    <xf numFmtId="49" fontId="67" fillId="11" borderId="42" xfId="0" applyNumberFormat="1" applyFont="1" applyFill="1" applyBorder="1" applyAlignment="1">
      <alignment horizontal="center" vertical="center"/>
    </xf>
    <xf numFmtId="0" fontId="67" fillId="11" borderId="42" xfId="0" applyFont="1" applyFill="1" applyBorder="1" applyAlignment="1">
      <alignment vertical="center"/>
    </xf>
    <xf numFmtId="49" fontId="46" fillId="11" borderId="42" xfId="0" applyNumberFormat="1" applyFont="1" applyFill="1" applyBorder="1" applyAlignment="1">
      <alignment horizontal="center" vertical="center"/>
    </xf>
    <xf numFmtId="49" fontId="0" fillId="4" borderId="42" xfId="0" applyNumberFormat="1" applyFont="1" applyFill="1" applyBorder="1"/>
    <xf numFmtId="0" fontId="45" fillId="4" borderId="42" xfId="0" applyFont="1" applyFill="1" applyBorder="1"/>
    <xf numFmtId="49" fontId="0" fillId="0" borderId="0" xfId="0" applyNumberFormat="1"/>
    <xf numFmtId="0" fontId="0" fillId="10" borderId="0" xfId="0" applyNumberFormat="1" applyFill="1" applyBorder="1" applyAlignment="1">
      <alignment vertical="center"/>
    </xf>
    <xf numFmtId="1" fontId="47" fillId="10" borderId="21" xfId="0" applyNumberFormat="1" applyFont="1" applyFill="1" applyBorder="1" applyAlignment="1" applyProtection="1">
      <alignment horizontal="left" vertical="center" shrinkToFit="1"/>
      <protection locked="0"/>
    </xf>
    <xf numFmtId="3" fontId="1" fillId="0" borderId="20" xfId="0" applyNumberFormat="1" applyFont="1" applyFill="1" applyBorder="1" applyAlignment="1">
      <alignment horizontal="right"/>
    </xf>
    <xf numFmtId="0" fontId="49" fillId="10" borderId="0" xfId="0" applyNumberFormat="1" applyFont="1" applyFill="1" applyBorder="1" applyAlignment="1">
      <alignment horizontal="center" vertical="center"/>
    </xf>
    <xf numFmtId="0" fontId="0" fillId="10" borderId="17" xfId="0" applyNumberFormat="1" applyFill="1" applyBorder="1" applyAlignment="1">
      <alignment vertical="center"/>
    </xf>
    <xf numFmtId="0" fontId="50" fillId="14" borderId="25" xfId="0" applyFont="1" applyFill="1" applyBorder="1" applyAlignment="1">
      <alignment horizontal="right" vertical="center"/>
    </xf>
    <xf numFmtId="0" fontId="47" fillId="14" borderId="18" xfId="3" applyNumberFormat="1" applyFont="1" applyFill="1" applyBorder="1" applyAlignment="1" applyProtection="1">
      <alignment vertical="center"/>
    </xf>
    <xf numFmtId="0" fontId="49" fillId="14" borderId="18" xfId="0" applyNumberFormat="1" applyFont="1" applyFill="1" applyBorder="1" applyAlignment="1">
      <alignment vertical="center"/>
    </xf>
    <xf numFmtId="0" fontId="49" fillId="14" borderId="19" xfId="0" applyNumberFormat="1" applyFont="1" applyFill="1" applyBorder="1" applyAlignment="1">
      <alignment vertical="center"/>
    </xf>
    <xf numFmtId="0" fontId="50" fillId="10" borderId="0" xfId="0" applyFont="1" applyFill="1" applyAlignment="1">
      <alignment horizontal="right"/>
    </xf>
    <xf numFmtId="0" fontId="0" fillId="10" borderId="18" xfId="0" applyNumberFormat="1" applyFill="1" applyBorder="1" applyAlignment="1"/>
    <xf numFmtId="0" fontId="0" fillId="10" borderId="19" xfId="0" applyNumberFormat="1" applyFill="1" applyBorder="1" applyAlignment="1"/>
    <xf numFmtId="0" fontId="49" fillId="10" borderId="18" xfId="0" applyNumberFormat="1" applyFont="1" applyFill="1" applyBorder="1" applyAlignment="1"/>
    <xf numFmtId="49" fontId="3" fillId="10" borderId="21" xfId="3" applyNumberFormat="1" applyFill="1" applyBorder="1" applyAlignment="1" applyProtection="1">
      <alignment vertical="center"/>
    </xf>
    <xf numFmtId="0" fontId="44" fillId="7" borderId="14" xfId="0" applyFont="1" applyFill="1" applyBorder="1" applyAlignment="1">
      <alignment horizontal="center"/>
    </xf>
    <xf numFmtId="0" fontId="44" fillId="5" borderId="14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/>
    </xf>
    <xf numFmtId="0" fontId="43" fillId="6" borderId="0" xfId="0" quotePrefix="1" applyFont="1" applyFill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left" vertical="center" wrapText="1"/>
      <protection locked="0"/>
    </xf>
    <xf numFmtId="49" fontId="6" fillId="0" borderId="14" xfId="3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7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49" fontId="6" fillId="6" borderId="0" xfId="0" applyNumberFormat="1" applyFont="1" applyFill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14" xfId="0" applyNumberFormat="1" applyFont="1" applyFill="1" applyBorder="1" applyAlignment="1">
      <alignment horizontal="center" vertical="center" wrapText="1"/>
    </xf>
    <xf numFmtId="49" fontId="3" fillId="0" borderId="0" xfId="3" applyNumberFormat="1" applyBorder="1" applyAlignment="1" applyProtection="1">
      <alignment horizontal="left" vertical="center"/>
    </xf>
    <xf numFmtId="49" fontId="3" fillId="0" borderId="11" xfId="3" applyNumberFormat="1" applyBorder="1" applyAlignment="1" applyProtection="1">
      <alignment horizontal="left"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top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" xfId="0" applyFont="1" applyBorder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/>
    <xf numFmtId="0" fontId="39" fillId="0" borderId="0" xfId="0" applyFont="1"/>
    <xf numFmtId="0" fontId="40" fillId="0" borderId="0" xfId="0" applyFont="1"/>
    <xf numFmtId="0" fontId="20" fillId="0" borderId="14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1" fillId="0" borderId="0" xfId="0" applyFont="1"/>
    <xf numFmtId="0" fontId="20" fillId="0" borderId="14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1" fontId="28" fillId="0" borderId="5" xfId="0" applyNumberFormat="1" applyFont="1" applyBorder="1" applyAlignment="1" applyProtection="1">
      <alignment horizontal="center" vertical="center"/>
      <protection locked="0"/>
    </xf>
    <xf numFmtId="1" fontId="28" fillId="0" borderId="11" xfId="0" applyNumberFormat="1" applyFont="1" applyBorder="1" applyAlignment="1" applyProtection="1">
      <alignment horizontal="center" vertical="center"/>
      <protection locked="0"/>
    </xf>
    <xf numFmtId="1" fontId="28" fillId="0" borderId="6" xfId="0" applyNumberFormat="1" applyFont="1" applyBorder="1" applyAlignment="1" applyProtection="1">
      <alignment horizontal="center" vertical="center"/>
      <protection locked="0"/>
    </xf>
    <xf numFmtId="1" fontId="20" fillId="0" borderId="14" xfId="0" applyNumberFormat="1" applyFont="1" applyBorder="1" applyAlignment="1" applyProtection="1">
      <alignment horizontal="center" vertical="center"/>
      <protection locked="0"/>
    </xf>
    <xf numFmtId="1" fontId="20" fillId="0" borderId="14" xfId="0" applyNumberFormat="1" applyFont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166" fontId="20" fillId="5" borderId="5" xfId="0" applyNumberFormat="1" applyFont="1" applyFill="1" applyBorder="1" applyAlignment="1">
      <alignment horizontal="center" vertical="center"/>
    </xf>
    <xf numFmtId="166" fontId="20" fillId="5" borderId="6" xfId="0" applyNumberFormat="1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49" fontId="20" fillId="5" borderId="7" xfId="0" applyNumberFormat="1" applyFont="1" applyFill="1" applyBorder="1" applyAlignment="1">
      <alignment horizontal="left" vertical="center"/>
    </xf>
    <xf numFmtId="49" fontId="20" fillId="5" borderId="9" xfId="0" applyNumberFormat="1" applyFont="1" applyFill="1" applyBorder="1" applyAlignment="1">
      <alignment horizontal="left" vertical="center"/>
    </xf>
    <xf numFmtId="49" fontId="20" fillId="5" borderId="8" xfId="0" applyNumberFormat="1" applyFont="1" applyFill="1" applyBorder="1" applyAlignment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9" fontId="20" fillId="5" borderId="0" xfId="0" applyNumberFormat="1" applyFont="1" applyFill="1" applyAlignment="1">
      <alignment horizontal="left" vertical="center"/>
    </xf>
    <xf numFmtId="49" fontId="20" fillId="5" borderId="2" xfId="0" applyNumberFormat="1" applyFont="1" applyFill="1" applyBorder="1" applyAlignment="1">
      <alignment horizontal="left" vertical="center"/>
    </xf>
    <xf numFmtId="49" fontId="20" fillId="5" borderId="3" xfId="0" applyNumberFormat="1" applyFont="1" applyFill="1" applyBorder="1" applyAlignment="1">
      <alignment horizontal="left" vertical="center"/>
    </xf>
    <xf numFmtId="49" fontId="20" fillId="5" borderId="10" xfId="0" applyNumberFormat="1" applyFont="1" applyFill="1" applyBorder="1" applyAlignment="1">
      <alignment horizontal="left" vertical="center"/>
    </xf>
    <xf numFmtId="49" fontId="20" fillId="5" borderId="4" xfId="0" applyNumberFormat="1" applyFont="1" applyFill="1" applyBorder="1" applyAlignment="1">
      <alignment horizontal="left" vertical="center"/>
    </xf>
    <xf numFmtId="1" fontId="20" fillId="0" borderId="5" xfId="0" applyNumberFormat="1" applyFont="1" applyBorder="1" applyAlignment="1" applyProtection="1">
      <alignment horizontal="center" vertical="top" wrapText="1"/>
      <protection locked="0"/>
    </xf>
    <xf numFmtId="1" fontId="20" fillId="0" borderId="11" xfId="0" applyNumberFormat="1" applyFont="1" applyBorder="1" applyAlignment="1" applyProtection="1">
      <alignment horizontal="center" vertical="top" wrapText="1"/>
      <protection locked="0"/>
    </xf>
    <xf numFmtId="1" fontId="20" fillId="0" borderId="6" xfId="0" applyNumberFormat="1" applyFont="1" applyBorder="1" applyAlignment="1" applyProtection="1">
      <alignment horizontal="center" vertical="top" wrapText="1"/>
      <protection locked="0"/>
    </xf>
    <xf numFmtId="0" fontId="27" fillId="0" borderId="14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vertical="center"/>
    </xf>
    <xf numFmtId="0" fontId="6" fillId="0" borderId="14" xfId="3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2" fontId="20" fillId="0" borderId="11" xfId="0" applyNumberFormat="1" applyFont="1" applyBorder="1" applyAlignment="1" applyProtection="1">
      <alignment horizontal="right" vertical="top" wrapText="1"/>
      <protection locked="0"/>
    </xf>
    <xf numFmtId="2" fontId="20" fillId="0" borderId="6" xfId="0" applyNumberFormat="1" applyFont="1" applyBorder="1" applyAlignment="1" applyProtection="1">
      <alignment horizontal="right" vertical="top" wrapText="1"/>
      <protection locked="0"/>
    </xf>
    <xf numFmtId="0" fontId="20" fillId="0" borderId="5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2" fontId="20" fillId="5" borderId="11" xfId="0" applyNumberFormat="1" applyFont="1" applyFill="1" applyBorder="1" applyAlignment="1">
      <alignment horizontal="right" vertical="top" wrapText="1"/>
    </xf>
    <xf numFmtId="2" fontId="20" fillId="5" borderId="6" xfId="0" applyNumberFormat="1" applyFont="1" applyFill="1" applyBorder="1" applyAlignment="1">
      <alignment horizontal="right" vertical="top" wrapText="1"/>
    </xf>
    <xf numFmtId="0" fontId="27" fillId="0" borderId="0" xfId="0" applyFont="1"/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7" fillId="0" borderId="0" xfId="0" applyFont="1"/>
    <xf numFmtId="0" fontId="42" fillId="0" borderId="0" xfId="0" applyFont="1" applyAlignment="1">
      <alignment horizontal="right"/>
    </xf>
    <xf numFmtId="0" fontId="42" fillId="0" borderId="0" xfId="0" applyFont="1"/>
    <xf numFmtId="0" fontId="7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1" fontId="34" fillId="0" borderId="5" xfId="0" applyNumberFormat="1" applyFont="1" applyBorder="1" applyAlignment="1" applyProtection="1">
      <alignment horizontal="center" vertical="top" wrapText="1"/>
      <protection locked="0"/>
    </xf>
    <xf numFmtId="1" fontId="34" fillId="0" borderId="11" xfId="0" applyNumberFormat="1" applyFont="1" applyBorder="1" applyAlignment="1" applyProtection="1">
      <alignment horizontal="center" vertical="top" wrapText="1"/>
      <protection locked="0"/>
    </xf>
    <xf numFmtId="1" fontId="34" fillId="0" borderId="6" xfId="0" applyNumberFormat="1" applyFont="1" applyBorder="1" applyAlignment="1" applyProtection="1">
      <alignment horizontal="center" vertical="top" wrapText="1"/>
      <protection locked="0"/>
    </xf>
    <xf numFmtId="0" fontId="35" fillId="0" borderId="14" xfId="3" applyNumberFormat="1" applyFont="1" applyFill="1" applyBorder="1" applyAlignment="1" applyProtection="1">
      <alignment horizontal="center" vertical="top" wrapText="1"/>
      <protection locked="0"/>
    </xf>
    <xf numFmtId="0" fontId="34" fillId="0" borderId="14" xfId="0" applyFont="1" applyBorder="1" applyAlignment="1" applyProtection="1">
      <alignment horizontal="center" vertical="top" wrapText="1"/>
      <protection locked="0"/>
    </xf>
    <xf numFmtId="0" fontId="29" fillId="3" borderId="5" xfId="0" applyFont="1" applyFill="1" applyBorder="1" applyAlignment="1" applyProtection="1">
      <alignment horizontal="center" vertical="center" wrapText="1"/>
      <protection locked="0"/>
    </xf>
    <xf numFmtId="0" fontId="29" fillId="3" borderId="11" xfId="0" applyFont="1" applyFill="1" applyBorder="1" applyAlignment="1" applyProtection="1">
      <alignment horizontal="center" vertical="center" wrapText="1"/>
      <protection locked="0"/>
    </xf>
    <xf numFmtId="0" fontId="29" fillId="3" borderId="6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Comma 2" xfId="1" xr:uid="{00000000-0005-0000-0000-000000000000}"/>
    <cellStyle name="Comma 2 2" xfId="6" xr:uid="{00000000-0005-0000-0000-000001000000}"/>
    <cellStyle name="Comma 3" xfId="2" xr:uid="{00000000-0005-0000-0000-000002000000}"/>
    <cellStyle name="Hyperlink" xfId="3" builtinId="8"/>
    <cellStyle name="Normal" xfId="0" builtinId="0"/>
    <cellStyle name="Normal 2" xfId="4" xr:uid="{00000000-0005-0000-0000-000004000000}"/>
    <cellStyle name="Percent 2" xfId="5" xr:uid="{00000000-0005-0000-0000-000006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3" tint="0.79985961485641044"/>
          <bgColor theme="0" tint="-4.9989318521683403E-2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43962</xdr:colOff>
      <xdr:row>0</xdr:row>
      <xdr:rowOff>21981</xdr:rowOff>
    </xdr:from>
    <xdr:to>
      <xdr:col>2</xdr:col>
      <xdr:colOff>105276</xdr:colOff>
      <xdr:row>3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7566DC-0D31-410D-AF6B-31E5815D36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2" y="21981"/>
          <a:ext cx="461364" cy="58542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27</xdr:col>
      <xdr:colOff>65485</xdr:colOff>
      <xdr:row>0</xdr:row>
      <xdr:rowOff>11906</xdr:rowOff>
    </xdr:from>
    <xdr:to>
      <xdr:col>32</xdr:col>
      <xdr:colOff>1571</xdr:colOff>
      <xdr:row>2</xdr:row>
      <xdr:rowOff>147863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1E16A48-FA67-4F96-9B80-FA6D101A6A87}"/>
            </a:ext>
          </a:extLst>
        </xdr:cNvPr>
        <xdr:cNvGrpSpPr/>
      </xdr:nvGrpSpPr>
      <xdr:grpSpPr>
        <a:xfrm>
          <a:off x="5018485" y="11906"/>
          <a:ext cx="1103934" cy="533522"/>
          <a:chOff x="4964092" y="12916"/>
          <a:chExt cx="1090992" cy="54077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296C81E3-AB65-4475-9011-87CA76EAD615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5862" y="12916"/>
            <a:ext cx="539222" cy="540770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490CC000-8789-492D-B145-6FACD1A7E1D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64092" y="13960"/>
            <a:ext cx="539222" cy="53943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19050</xdr:rowOff>
    </xdr:from>
    <xdr:to>
      <xdr:col>16</xdr:col>
      <xdr:colOff>278130</xdr:colOff>
      <xdr:row>30</xdr:row>
      <xdr:rowOff>142875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992" t="32152" r="53110" b="12221"/>
        <a:stretch/>
      </xdr:blipFill>
      <xdr:spPr bwMode="auto">
        <a:xfrm>
          <a:off x="8639175" y="1914525"/>
          <a:ext cx="3897630" cy="4124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nad.h/Documents/1.VAZNA%20DOKUMENTA/CD%20OBRA&#268;UNI/CD%2012%202019/1.%20PREDUZECA%20-%20PODUZECA%20FBiH%2012%202019/1.GodObr%2012%202019%20-Preduze&#263;a%20B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pssql01\d$\Users$\Sektor%20ek-fin.i%20kadrovskih%20poslova\2019\Ra&#269;unovodstvo\GO%20OBRA&#268;UN%20GIPS%202019.G\Privredna%20dru&#353;t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A excel"/>
      <sheetName val="EnBaza"/>
      <sheetName val="Data"/>
      <sheetName val="Baza"/>
      <sheetName val="Text"/>
      <sheetName val="Kontrola"/>
      <sheetName val="PretGod"/>
      <sheetName val="UnosPod"/>
      <sheetName val="UnosPorBilan"/>
      <sheetName val="B.Uspjeha"/>
      <sheetName val="PorPrijava"/>
      <sheetName val="PorBil"/>
      <sheetName val="PorGub"/>
      <sheetName val="IzjIspDivDob"/>
      <sheetName val="NovoZap"/>
      <sheetName val="InvPrOpr"/>
      <sheetName val="InvStSred"/>
      <sheetName val="PlanInv"/>
      <sheetName val="ZahZaPovr"/>
      <sheetName val="ZahZaAkont"/>
      <sheetName val="B.Stanja"/>
      <sheetName val="ANEKSpd"/>
      <sheetName val="StatAneks"/>
      <sheetName val="INV 1"/>
      <sheetName val="INV 2"/>
      <sheetName val="INV 3"/>
      <sheetName val="GotT_Direkt"/>
      <sheetName val="GotT_Indir"/>
      <sheetName val="PromjKapitala"/>
      <sheetName val="Biljeske"/>
      <sheetName val="GodIzvj"/>
      <sheetName val="P.Podaci"/>
      <sheetName val="ObrOVN"/>
      <sheetName val="ObrP GKF"/>
      <sheetName val="ObrTZ"/>
      <sheetName val="ObrONS"/>
      <sheetName val="ObrZS"/>
      <sheetName val="ObavRazv"/>
      <sheetName val="OdlPred"/>
      <sheetName val="OdlRaspDob ili PokrGub"/>
      <sheetName val="AktFIA"/>
      <sheetName val="Omot"/>
      <sheetName val="Analiza"/>
      <sheetName val="Odl_MSFI za MSS"/>
      <sheetName val="PotvrdaFIA"/>
      <sheetName val="ProcRizika"/>
      <sheetName val="ObrKOC"/>
      <sheetName val="ObrPAOC"/>
      <sheetName val="ObrTZ TK"/>
      <sheetName val="ObrONS TK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ObrONS ZZH"/>
      <sheetName val="PromjDjelatnosti"/>
      <sheetName val="Tabela-PK-1"/>
      <sheetName val="BU i BS SkrSema"/>
      <sheetName val="Narudzba"/>
      <sheetName val="En_B.Uspjeha"/>
      <sheetName val="En_B.Stanja"/>
      <sheetName val="En_GotT_Indir"/>
      <sheetName val="En_GotT_Direkt"/>
      <sheetName val="En_PromjKapitala"/>
      <sheetName val="En_Analiza"/>
      <sheetName val="God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 t="str">
            <v>Cazin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omene"/>
      <sheetName val="OsnovniPodaci"/>
      <sheetName val="#BS_A"/>
      <sheetName val="#BS_P"/>
      <sheetName val="#BU"/>
      <sheetName val="#PPP"/>
      <sheetName val="#GT_1"/>
      <sheetName val="#GT_2"/>
      <sheetName val="#IPK"/>
      <sheetName val="#ANEX"/>
      <sheetName val="#VN"/>
      <sheetName val="#CKS"/>
      <sheetName val="#OC"/>
      <sheetName val="#NZS"/>
      <sheetName val="#ZPN"/>
      <sheetName val="#STANEX"/>
      <sheetName val="#GII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Banovići</v>
          </cell>
          <cell r="B2">
            <v>75290</v>
          </cell>
          <cell r="C2">
            <v>10014</v>
          </cell>
          <cell r="D2" t="str">
            <v>Tuzlanski kanton</v>
          </cell>
          <cell r="E2">
            <v>3</v>
          </cell>
          <cell r="F2" t="str">
            <v>d.o.o.</v>
          </cell>
          <cell r="G2" t="str">
            <v>Addiko bank d.d. Sarajevo</v>
          </cell>
          <cell r="H2" t="str">
            <v>01.00</v>
          </cell>
          <cell r="I2" t="str">
            <v>Biljna i stočarska proizvodnja, lovstvo i uslužne djelatnosti u vezi s njima</v>
          </cell>
          <cell r="J2">
            <v>1</v>
          </cell>
          <cell r="T2" t="str">
            <v>FBiH</v>
          </cell>
          <cell r="U2" t="str">
            <v>MSFI za MSP (mala i srednja pravna lica)</v>
          </cell>
        </row>
        <row r="3">
          <cell r="A3" t="str">
            <v>Bihać</v>
          </cell>
          <cell r="B3">
            <v>77000</v>
          </cell>
          <cell r="C3">
            <v>10049</v>
          </cell>
          <cell r="D3" t="str">
            <v>Unsko-sanski kanton</v>
          </cell>
          <cell r="E3">
            <v>1</v>
          </cell>
          <cell r="F3" t="str">
            <v>d.d.</v>
          </cell>
          <cell r="G3" t="str">
            <v>ASA Banka d.d. Sarajevo</v>
          </cell>
          <cell r="H3" t="str">
            <v>01.10</v>
          </cell>
          <cell r="I3" t="str">
            <v>Uzgoj jednogodišnjih usjeva</v>
          </cell>
          <cell r="J3">
            <v>3</v>
          </cell>
          <cell r="T3" t="str">
            <v>RS</v>
          </cell>
          <cell r="U3" t="str">
            <v>MRS/MSFI (velika pravna lica)</v>
          </cell>
        </row>
        <row r="4">
          <cell r="A4" t="str">
            <v>Bosanska Krupa</v>
          </cell>
          <cell r="B4">
            <v>77240</v>
          </cell>
          <cell r="C4">
            <v>11428</v>
          </cell>
          <cell r="D4" t="str">
            <v>Unsko-sanski kanton</v>
          </cell>
          <cell r="E4">
            <v>1</v>
          </cell>
          <cell r="F4" t="str">
            <v>d.n.o.</v>
          </cell>
          <cell r="G4" t="str">
            <v>Bosna Bank International d.d. Sarajevo</v>
          </cell>
          <cell r="H4" t="str">
            <v>01.11</v>
          </cell>
          <cell r="I4" t="str">
            <v>Uzgoj žitarica (osim riže), mahunarki i sjemenja uljarica</v>
          </cell>
          <cell r="J4">
            <v>8</v>
          </cell>
        </row>
        <row r="5">
          <cell r="A5" t="str">
            <v>Bosanski Petrovac</v>
          </cell>
          <cell r="B5">
            <v>77250</v>
          </cell>
          <cell r="C5">
            <v>11436</v>
          </cell>
          <cell r="D5" t="str">
            <v>Unsko-sanski kanton</v>
          </cell>
          <cell r="E5">
            <v>1</v>
          </cell>
          <cell r="F5" t="str">
            <v>k.d.</v>
          </cell>
          <cell r="G5" t="str">
            <v>Intesa Sanpaolo Banka d.d. BiH</v>
          </cell>
          <cell r="H5" t="str">
            <v>01.12</v>
          </cell>
          <cell r="I5" t="str">
            <v>Uzgoj riže</v>
          </cell>
          <cell r="J5">
            <v>11</v>
          </cell>
        </row>
        <row r="6">
          <cell r="A6" t="str">
            <v>Bosansko Grahovo</v>
          </cell>
          <cell r="B6">
            <v>80270</v>
          </cell>
          <cell r="C6">
            <v>10146</v>
          </cell>
          <cell r="D6" t="str">
            <v xml:space="preserve">Kanton 10 </v>
          </cell>
          <cell r="E6">
            <v>10</v>
          </cell>
          <cell r="F6" t="str">
            <v>ostalo</v>
          </cell>
          <cell r="G6" t="str">
            <v>Komercijalno-investiciona banka d.d. V. Kladuša</v>
          </cell>
          <cell r="H6" t="str">
            <v>01.13</v>
          </cell>
          <cell r="I6" t="str">
            <v>Uzgoj povrća, dinja i lubenica, korjenastog i gomoljastog povrća</v>
          </cell>
          <cell r="J6">
            <v>13</v>
          </cell>
        </row>
        <row r="7">
          <cell r="A7" t="str">
            <v>Breza</v>
          </cell>
          <cell r="B7">
            <v>71370</v>
          </cell>
          <cell r="C7">
            <v>10189</v>
          </cell>
          <cell r="D7" t="str">
            <v>Zeničko-dobojski kanton</v>
          </cell>
          <cell r="E7">
            <v>4</v>
          </cell>
          <cell r="G7" t="str">
            <v>NLB Banka d.d. Sarajevo</v>
          </cell>
          <cell r="H7" t="str">
            <v>01.14</v>
          </cell>
          <cell r="I7" t="str">
            <v>Uzgoj šećerne trske</v>
          </cell>
          <cell r="J7">
            <v>16</v>
          </cell>
        </row>
        <row r="8">
          <cell r="A8" t="str">
            <v>Bugojno</v>
          </cell>
          <cell r="B8">
            <v>70230</v>
          </cell>
          <cell r="C8">
            <v>10197</v>
          </cell>
          <cell r="D8" t="str">
            <v>Srednjobosanski kanton</v>
          </cell>
          <cell r="E8">
            <v>6</v>
          </cell>
          <cell r="G8" t="str">
            <v>Privredna banka Sarajevo d.d. Sarajevo</v>
          </cell>
          <cell r="H8" t="str">
            <v>01.15</v>
          </cell>
          <cell r="I8" t="str">
            <v>Uzgoj duhana</v>
          </cell>
          <cell r="J8">
            <v>17</v>
          </cell>
        </row>
        <row r="9">
          <cell r="A9" t="str">
            <v>Busovača</v>
          </cell>
          <cell r="B9">
            <v>72260</v>
          </cell>
          <cell r="C9">
            <v>10219</v>
          </cell>
          <cell r="D9" t="str">
            <v>Srednjobosanski kanton</v>
          </cell>
          <cell r="E9">
            <v>6</v>
          </cell>
          <cell r="G9" t="str">
            <v>ProCredit Bank d.d. Sarajevo</v>
          </cell>
          <cell r="H9" t="str">
            <v>01.16</v>
          </cell>
          <cell r="I9" t="str">
            <v>Uzgoj tekstilnih biljaka</v>
          </cell>
          <cell r="J9">
            <v>18</v>
          </cell>
        </row>
        <row r="10">
          <cell r="A10" t="str">
            <v>Bužim</v>
          </cell>
          <cell r="B10">
            <v>77245</v>
          </cell>
          <cell r="C10">
            <v>11240</v>
          </cell>
          <cell r="D10" t="str">
            <v>Unsko-sanski kanton</v>
          </cell>
          <cell r="E10">
            <v>1</v>
          </cell>
          <cell r="G10" t="str">
            <v>Raiffeisen Bank d.d. BiH</v>
          </cell>
          <cell r="H10" t="str">
            <v>01.19</v>
          </cell>
          <cell r="I10" t="str">
            <v>Uzgoj ostalih jednogodišnjih usjeva</v>
          </cell>
          <cell r="J10">
            <v>124</v>
          </cell>
        </row>
        <row r="11">
          <cell r="A11" t="str">
            <v>Cazin</v>
          </cell>
          <cell r="B11">
            <v>77220</v>
          </cell>
          <cell r="C11">
            <v>10227</v>
          </cell>
          <cell r="D11" t="str">
            <v>Unsko-sanski kanton</v>
          </cell>
          <cell r="E11">
            <v>1</v>
          </cell>
          <cell r="G11" t="str">
            <v>Razvojna banka Federacije BiH</v>
          </cell>
          <cell r="H11" t="str">
            <v>01.20</v>
          </cell>
          <cell r="I11" t="str">
            <v>Uzgoj višegodišnjih usjeva</v>
          </cell>
          <cell r="J11">
            <v>19</v>
          </cell>
        </row>
        <row r="12">
          <cell r="A12" t="str">
            <v>Čapljina</v>
          </cell>
          <cell r="B12">
            <v>88300</v>
          </cell>
          <cell r="C12">
            <v>10243</v>
          </cell>
          <cell r="D12" t="str">
            <v>Hercegovačko-neretvanski kanton</v>
          </cell>
          <cell r="E12">
            <v>7</v>
          </cell>
          <cell r="G12" t="str">
            <v>Sberbank BH d.d. Sarajevo</v>
          </cell>
          <cell r="H12" t="str">
            <v>01.21</v>
          </cell>
          <cell r="I12" t="str">
            <v>Uzgoj grožđa</v>
          </cell>
          <cell r="J12">
            <v>21</v>
          </cell>
        </row>
        <row r="13">
          <cell r="A13" t="str">
            <v>Čelić</v>
          </cell>
          <cell r="B13">
            <v>75246</v>
          </cell>
          <cell r="C13">
            <v>11231</v>
          </cell>
          <cell r="D13" t="str">
            <v>Tuzlanski kanton</v>
          </cell>
          <cell r="E13">
            <v>3</v>
          </cell>
          <cell r="G13" t="str">
            <v>Sparkasse Bank d.d. BiH</v>
          </cell>
          <cell r="H13" t="str">
            <v>01.22</v>
          </cell>
          <cell r="I13" t="str">
            <v>Uzgoj tropskog i suptropskog voća</v>
          </cell>
          <cell r="J13">
            <v>56</v>
          </cell>
        </row>
        <row r="14">
          <cell r="A14" t="str">
            <v>Čitluk</v>
          </cell>
          <cell r="B14">
            <v>88260</v>
          </cell>
          <cell r="C14">
            <v>10260</v>
          </cell>
          <cell r="D14" t="str">
            <v>Hercegovačko-neretvanski kanton</v>
          </cell>
          <cell r="E14">
            <v>7</v>
          </cell>
          <cell r="G14" t="str">
            <v>UniCredit Bank d.d. Mostar</v>
          </cell>
          <cell r="H14" t="str">
            <v>01.23</v>
          </cell>
          <cell r="I14" t="str">
            <v>Uzgoj agruma</v>
          </cell>
          <cell r="J14">
            <v>23</v>
          </cell>
        </row>
        <row r="15">
          <cell r="A15" t="str">
            <v>Doboj-Istok</v>
          </cell>
          <cell r="B15">
            <v>74206</v>
          </cell>
          <cell r="C15">
            <v>11258</v>
          </cell>
          <cell r="D15" t="str">
            <v>Tuzlanski kanton</v>
          </cell>
          <cell r="E15">
            <v>3</v>
          </cell>
          <cell r="G15" t="str">
            <v>Union banka d.d. Sarajevo</v>
          </cell>
          <cell r="H15" t="str">
            <v>01.24</v>
          </cell>
          <cell r="I15" t="str">
            <v>Uzgoj jezgričavog i koštuničavog voća</v>
          </cell>
          <cell r="J15">
            <v>128</v>
          </cell>
        </row>
        <row r="16">
          <cell r="A16" t="str">
            <v>Doboj-Jug</v>
          </cell>
          <cell r="B16">
            <v>74203</v>
          </cell>
          <cell r="C16">
            <v>11266</v>
          </cell>
          <cell r="D16" t="str">
            <v>Zeničko-dobojski kanton</v>
          </cell>
          <cell r="E16">
            <v>4</v>
          </cell>
          <cell r="G16" t="str">
            <v>Vakufska banka d.d. Sarajevo</v>
          </cell>
          <cell r="H16" t="str">
            <v>01.25</v>
          </cell>
          <cell r="I16" t="str">
            <v>Uzgoj bobičastog, orašastog i ostalog voća</v>
          </cell>
          <cell r="J16">
            <v>132</v>
          </cell>
        </row>
        <row r="17">
          <cell r="A17" t="str">
            <v>Dobretići</v>
          </cell>
          <cell r="B17">
            <v>70210</v>
          </cell>
          <cell r="C17">
            <v>11274</v>
          </cell>
          <cell r="D17" t="str">
            <v>Srednjobosanski kanton</v>
          </cell>
          <cell r="E17">
            <v>6</v>
          </cell>
          <cell r="G17" t="str">
            <v>ZiraatBank BH d.d. Sarajevo</v>
          </cell>
          <cell r="H17" t="str">
            <v>01.26</v>
          </cell>
          <cell r="I17" t="str">
            <v>Uzgoj plodova uljarica</v>
          </cell>
          <cell r="J17">
            <v>50</v>
          </cell>
        </row>
        <row r="18">
          <cell r="A18" t="str">
            <v>Domaljevac-Šamac</v>
          </cell>
          <cell r="B18">
            <v>76233</v>
          </cell>
          <cell r="C18">
            <v>11282</v>
          </cell>
          <cell r="D18" t="str">
            <v>Posavski kanton</v>
          </cell>
          <cell r="E18">
            <v>2</v>
          </cell>
          <cell r="H18" t="str">
            <v>01.27</v>
          </cell>
          <cell r="I18" t="str">
            <v>Uzgoj biljaka za pripremanje napitaka</v>
          </cell>
          <cell r="J18">
            <v>12</v>
          </cell>
        </row>
        <row r="19">
          <cell r="A19" t="str">
            <v>Donji Vakuf</v>
          </cell>
          <cell r="B19">
            <v>70220</v>
          </cell>
          <cell r="C19">
            <v>10294</v>
          </cell>
          <cell r="D19" t="str">
            <v>Srednjobosanski kanton</v>
          </cell>
          <cell r="E19">
            <v>6</v>
          </cell>
          <cell r="H19" t="str">
            <v>01.28</v>
          </cell>
          <cell r="I19" t="str">
            <v>Uzgoj bilja za upotrebu u farmaciji, aromatskog, začinskog i ljekovitog bilja</v>
          </cell>
          <cell r="J19">
            <v>26</v>
          </cell>
        </row>
        <row r="20">
          <cell r="A20" t="str">
            <v>Drvar</v>
          </cell>
          <cell r="B20">
            <v>80260</v>
          </cell>
          <cell r="C20">
            <v>11614</v>
          </cell>
          <cell r="D20" t="str">
            <v xml:space="preserve">Kanton 10 </v>
          </cell>
          <cell r="E20">
            <v>10</v>
          </cell>
          <cell r="H20" t="str">
            <v>01.29</v>
          </cell>
          <cell r="I20" t="str">
            <v>Uzgoj ostalih višegodišnjih usjeva</v>
          </cell>
          <cell r="J20">
            <v>27</v>
          </cell>
        </row>
        <row r="21">
          <cell r="A21" t="str">
            <v>Foča</v>
          </cell>
          <cell r="B21">
            <v>73250</v>
          </cell>
          <cell r="C21">
            <v>11444</v>
          </cell>
          <cell r="D21" t="str">
            <v>Bosansko-podrinjski kanton</v>
          </cell>
          <cell r="E21">
            <v>5</v>
          </cell>
          <cell r="H21" t="str">
            <v>01.30</v>
          </cell>
          <cell r="I21" t="str">
            <v>Uzgoj sadnog materijala i ukrasnog bilja</v>
          </cell>
          <cell r="J21">
            <v>134</v>
          </cell>
        </row>
        <row r="22">
          <cell r="A22" t="str">
            <v>Fojnica</v>
          </cell>
          <cell r="B22">
            <v>71270</v>
          </cell>
          <cell r="C22">
            <v>10324</v>
          </cell>
          <cell r="D22" t="str">
            <v>Srednjobosanski kanton</v>
          </cell>
          <cell r="E22">
            <v>6</v>
          </cell>
          <cell r="H22" t="str">
            <v>01.40</v>
          </cell>
          <cell r="I22" t="str">
            <v>Uzgoj životinja</v>
          </cell>
          <cell r="J22">
            <v>30</v>
          </cell>
        </row>
        <row r="23">
          <cell r="A23" t="str">
            <v>Glamoč</v>
          </cell>
          <cell r="B23">
            <v>80230</v>
          </cell>
          <cell r="C23">
            <v>10359</v>
          </cell>
          <cell r="D23" t="str">
            <v xml:space="preserve">Kanton 10 </v>
          </cell>
          <cell r="E23">
            <v>10</v>
          </cell>
          <cell r="H23" t="str">
            <v>01.41</v>
          </cell>
          <cell r="I23" t="str">
            <v>Uzgoj muznih krava</v>
          </cell>
          <cell r="J23">
            <v>32</v>
          </cell>
        </row>
        <row r="24">
          <cell r="A24" t="str">
            <v>Goražde</v>
          </cell>
          <cell r="B24">
            <v>73101</v>
          </cell>
          <cell r="C24">
            <v>11452</v>
          </cell>
          <cell r="D24" t="str">
            <v>Bosansko-podrinjski kanton</v>
          </cell>
          <cell r="E24">
            <v>5</v>
          </cell>
          <cell r="H24" t="str">
            <v>01.42</v>
          </cell>
          <cell r="I24" t="str">
            <v>Uzgoj ostalih goveda i bivola</v>
          </cell>
          <cell r="J24">
            <v>33</v>
          </cell>
        </row>
        <row r="25">
          <cell r="A25" t="str">
            <v>Gornji Vakuf-Uskoplje</v>
          </cell>
          <cell r="B25">
            <v>70240</v>
          </cell>
          <cell r="C25">
            <v>10375</v>
          </cell>
          <cell r="D25" t="str">
            <v>Srednjobosanski kanton</v>
          </cell>
          <cell r="E25">
            <v>6</v>
          </cell>
          <cell r="H25" t="str">
            <v>01.43</v>
          </cell>
          <cell r="I25" t="str">
            <v>Uzgoj konja, magaraca, mula i mazgi</v>
          </cell>
          <cell r="J25">
            <v>34</v>
          </cell>
        </row>
        <row r="26">
          <cell r="A26" t="str">
            <v>Gračanica</v>
          </cell>
          <cell r="B26">
            <v>75320</v>
          </cell>
          <cell r="C26">
            <v>11479</v>
          </cell>
          <cell r="D26" t="str">
            <v>Tuzlanski kanton</v>
          </cell>
          <cell r="E26">
            <v>3</v>
          </cell>
          <cell r="H26" t="str">
            <v>01.44</v>
          </cell>
          <cell r="I26" t="str">
            <v>Uzgoj deva i lama</v>
          </cell>
          <cell r="J26">
            <v>35</v>
          </cell>
        </row>
        <row r="27">
          <cell r="A27" t="str">
            <v>Gradačac</v>
          </cell>
          <cell r="B27">
            <v>76250</v>
          </cell>
          <cell r="C27">
            <v>10391</v>
          </cell>
          <cell r="D27" t="str">
            <v>Tuzlanski kanton</v>
          </cell>
          <cell r="E27">
            <v>3</v>
          </cell>
          <cell r="H27" t="str">
            <v>01.45</v>
          </cell>
          <cell r="I27" t="str">
            <v>Uzgoj ovaca i koza</v>
          </cell>
          <cell r="J27">
            <v>36</v>
          </cell>
        </row>
        <row r="28">
          <cell r="A28" t="str">
            <v>Grude</v>
          </cell>
          <cell r="B28">
            <v>88340</v>
          </cell>
          <cell r="C28">
            <v>10405</v>
          </cell>
          <cell r="D28" t="str">
            <v>Zapadno-hercegovački kanton</v>
          </cell>
          <cell r="E28">
            <v>8</v>
          </cell>
          <cell r="H28" t="str">
            <v>01.46</v>
          </cell>
          <cell r="I28" t="str">
            <v>Uzgoj svinja</v>
          </cell>
          <cell r="J28">
            <v>37</v>
          </cell>
        </row>
        <row r="29">
          <cell r="A29" t="str">
            <v>Hadžići</v>
          </cell>
          <cell r="B29">
            <v>71240</v>
          </cell>
          <cell r="C29">
            <v>10847</v>
          </cell>
          <cell r="D29" t="str">
            <v>Kanton Sarajevo</v>
          </cell>
          <cell r="E29">
            <v>9</v>
          </cell>
          <cell r="H29" t="str">
            <v>01.47</v>
          </cell>
          <cell r="I29" t="str">
            <v>Uzgoj peradi</v>
          </cell>
          <cell r="J29">
            <v>38</v>
          </cell>
        </row>
        <row r="30">
          <cell r="A30" t="str">
            <v>Ilidža</v>
          </cell>
          <cell r="B30">
            <v>71210</v>
          </cell>
          <cell r="C30">
            <v>11550</v>
          </cell>
          <cell r="D30" t="str">
            <v>Kanton Sarajevo</v>
          </cell>
          <cell r="E30">
            <v>9</v>
          </cell>
          <cell r="H30" t="str">
            <v>01.49</v>
          </cell>
          <cell r="I30" t="str">
            <v>Uzgoj ostalih životinja</v>
          </cell>
          <cell r="J30">
            <v>78</v>
          </cell>
        </row>
        <row r="31">
          <cell r="A31" t="str">
            <v>Ilijaš</v>
          </cell>
          <cell r="B31">
            <v>71380</v>
          </cell>
          <cell r="C31">
            <v>10863</v>
          </cell>
          <cell r="D31" t="str">
            <v>Kanton Sarajevo</v>
          </cell>
          <cell r="E31">
            <v>9</v>
          </cell>
          <cell r="H31" t="str">
            <v>01.50</v>
          </cell>
          <cell r="I31" t="str">
            <v>Mješovita poljoprivredna proizvodnja (biljna i stočna proizvodnja)</v>
          </cell>
          <cell r="J31">
            <v>40</v>
          </cell>
        </row>
        <row r="32">
          <cell r="A32" t="str">
            <v>Jablanica</v>
          </cell>
          <cell r="B32">
            <v>88420</v>
          </cell>
          <cell r="C32">
            <v>10421</v>
          </cell>
          <cell r="D32" t="str">
            <v>Hercegovačko-neretvanski kanton</v>
          </cell>
          <cell r="E32">
            <v>7</v>
          </cell>
          <cell r="H32" t="str">
            <v>01.60</v>
          </cell>
          <cell r="I32" t="str">
            <v>Pomoćne djelatnosti u poljoprivredi i djelatnosti koje se obavljaju nakon žetve usjeva</v>
          </cell>
          <cell r="J32">
            <v>41</v>
          </cell>
        </row>
        <row r="33">
          <cell r="A33" t="str">
            <v>Jajce</v>
          </cell>
          <cell r="B33">
            <v>70101</v>
          </cell>
          <cell r="C33">
            <v>11487</v>
          </cell>
          <cell r="D33" t="str">
            <v>Srednjobosanski kanton</v>
          </cell>
          <cell r="E33">
            <v>6</v>
          </cell>
          <cell r="H33" t="str">
            <v>01.61</v>
          </cell>
          <cell r="I33" t="str">
            <v>Pomoćne djelatnosti za uzgoj usjeva</v>
          </cell>
          <cell r="J33">
            <v>42</v>
          </cell>
        </row>
        <row r="34">
          <cell r="A34" t="str">
            <v>Kakanj</v>
          </cell>
          <cell r="B34">
            <v>72240</v>
          </cell>
          <cell r="C34">
            <v>10448</v>
          </cell>
          <cell r="D34" t="str">
            <v>Zeničko-dobojski kanton</v>
          </cell>
          <cell r="E34">
            <v>4</v>
          </cell>
          <cell r="H34" t="str">
            <v>01.62</v>
          </cell>
          <cell r="I34" t="str">
            <v>Pomoćne djelatnosti za uzgoj životinja</v>
          </cell>
          <cell r="J34">
            <v>43</v>
          </cell>
        </row>
        <row r="35">
          <cell r="A35" t="str">
            <v>Kalesija</v>
          </cell>
          <cell r="B35">
            <v>75260</v>
          </cell>
          <cell r="C35">
            <v>11495</v>
          </cell>
          <cell r="D35" t="str">
            <v>Tuzlanski kanton</v>
          </cell>
          <cell r="E35">
            <v>3</v>
          </cell>
          <cell r="H35" t="str">
            <v>01.63</v>
          </cell>
          <cell r="I35" t="str">
            <v>Djelatnosti koje se obavljaju nakon žetve/berbe poljoprivrednih proizvoda (priprema za primarna tržišta)</v>
          </cell>
          <cell r="J35">
            <v>44</v>
          </cell>
        </row>
        <row r="36">
          <cell r="A36" t="str">
            <v>Kiseljak</v>
          </cell>
          <cell r="B36">
            <v>71250</v>
          </cell>
          <cell r="C36">
            <v>10472</v>
          </cell>
          <cell r="D36" t="str">
            <v>Srednjobosanski kanton</v>
          </cell>
          <cell r="E36">
            <v>6</v>
          </cell>
          <cell r="H36" t="str">
            <v>01.64</v>
          </cell>
          <cell r="I36" t="str">
            <v>Dorada sjemena za sjemenski materijal</v>
          </cell>
          <cell r="J36">
            <v>46</v>
          </cell>
        </row>
        <row r="37">
          <cell r="A37" t="str">
            <v>Kladanj</v>
          </cell>
          <cell r="B37">
            <v>75280</v>
          </cell>
          <cell r="C37">
            <v>10499</v>
          </cell>
          <cell r="D37" t="str">
            <v>Tuzlanski kanton</v>
          </cell>
          <cell r="E37">
            <v>3</v>
          </cell>
          <cell r="H37" t="str">
            <v>01.70</v>
          </cell>
          <cell r="I37" t="str">
            <v>Lov, stupičarenje i uslužne djelatnosti u vezi s njima</v>
          </cell>
          <cell r="J37">
            <v>47</v>
          </cell>
        </row>
        <row r="38">
          <cell r="A38" t="str">
            <v>Ključ</v>
          </cell>
          <cell r="B38">
            <v>79280</v>
          </cell>
          <cell r="C38">
            <v>11509</v>
          </cell>
          <cell r="D38" t="str">
            <v>Unsko-sanski kanton</v>
          </cell>
          <cell r="E38">
            <v>1</v>
          </cell>
          <cell r="H38" t="str">
            <v>02.00</v>
          </cell>
          <cell r="I38" t="str">
            <v>Šumarstvo i sječa drva (iskorištavanje šuma)</v>
          </cell>
          <cell r="J38">
            <v>48</v>
          </cell>
        </row>
        <row r="39">
          <cell r="A39" t="str">
            <v>Konjic</v>
          </cell>
          <cell r="B39">
            <v>88400</v>
          </cell>
          <cell r="C39">
            <v>10529</v>
          </cell>
          <cell r="D39" t="str">
            <v>Hercegovačko-neretvanski kanton</v>
          </cell>
          <cell r="E39">
            <v>7</v>
          </cell>
          <cell r="H39" t="str">
            <v>02.10</v>
          </cell>
          <cell r="I39" t="str">
            <v>Uzgoj šuma i ostale djelatnosti u šumarstvu</v>
          </cell>
          <cell r="J39">
            <v>49</v>
          </cell>
        </row>
        <row r="40">
          <cell r="A40" t="str">
            <v>Kreševo</v>
          </cell>
          <cell r="B40">
            <v>71260</v>
          </cell>
          <cell r="C40">
            <v>10545</v>
          </cell>
          <cell r="D40" t="str">
            <v>Srednjobosanski kanton</v>
          </cell>
          <cell r="E40">
            <v>6</v>
          </cell>
          <cell r="H40" t="str">
            <v>02.20</v>
          </cell>
          <cell r="I40" t="str">
            <v>Sječa drva (iskorištavanje šuma)</v>
          </cell>
          <cell r="J40">
            <v>51</v>
          </cell>
        </row>
        <row r="41">
          <cell r="A41" t="str">
            <v>Kupres</v>
          </cell>
          <cell r="B41">
            <v>80320</v>
          </cell>
          <cell r="C41">
            <v>11517</v>
          </cell>
          <cell r="D41" t="str">
            <v xml:space="preserve">Kanton 10 </v>
          </cell>
          <cell r="E41">
            <v>10</v>
          </cell>
          <cell r="H41" t="str">
            <v>02.30</v>
          </cell>
          <cell r="I41" t="str">
            <v>Sakupljanje nekultiviranih šumskih plodova i proizvoda, osim šumskih sortimenata</v>
          </cell>
          <cell r="J41">
            <v>52</v>
          </cell>
        </row>
        <row r="42">
          <cell r="A42" t="str">
            <v>Livno</v>
          </cell>
          <cell r="B42">
            <v>80101</v>
          </cell>
          <cell r="C42">
            <v>10588</v>
          </cell>
          <cell r="D42" t="str">
            <v xml:space="preserve">Kanton 10 </v>
          </cell>
          <cell r="E42">
            <v>10</v>
          </cell>
          <cell r="H42" t="str">
            <v>02.40</v>
          </cell>
          <cell r="I42" t="str">
            <v>Pomoćne usluge u šumarstvu</v>
          </cell>
          <cell r="J42">
            <v>55</v>
          </cell>
        </row>
        <row r="43">
          <cell r="A43" t="str">
            <v>Lukavac</v>
          </cell>
          <cell r="B43">
            <v>75300</v>
          </cell>
          <cell r="C43">
            <v>10600</v>
          </cell>
          <cell r="D43" t="str">
            <v>Tuzlanski kanton</v>
          </cell>
          <cell r="E43">
            <v>3</v>
          </cell>
          <cell r="H43" t="str">
            <v>03.00</v>
          </cell>
          <cell r="I43" t="str">
            <v>Ribolov i akvakultura</v>
          </cell>
          <cell r="J43">
            <v>57</v>
          </cell>
        </row>
        <row r="44">
          <cell r="A44" t="str">
            <v>Ljubuški</v>
          </cell>
          <cell r="B44">
            <v>88320</v>
          </cell>
          <cell r="C44">
            <v>10626</v>
          </cell>
          <cell r="D44" t="str">
            <v>Zapadno-hercegovački kanton</v>
          </cell>
          <cell r="E44">
            <v>8</v>
          </cell>
          <cell r="H44" t="str">
            <v>03.10</v>
          </cell>
          <cell r="I44" t="str">
            <v>Ribolov</v>
          </cell>
          <cell r="J44">
            <v>59</v>
          </cell>
        </row>
        <row r="45">
          <cell r="A45" t="str">
            <v>Maglaj</v>
          </cell>
          <cell r="B45">
            <v>74250</v>
          </cell>
          <cell r="C45">
            <v>10634</v>
          </cell>
          <cell r="D45" t="str">
            <v>Zeničko-dobojski kanton</v>
          </cell>
          <cell r="E45">
            <v>4</v>
          </cell>
          <cell r="H45" t="str">
            <v>03.11</v>
          </cell>
          <cell r="I45" t="str">
            <v>Morski ribolov</v>
          </cell>
          <cell r="J45">
            <v>60</v>
          </cell>
        </row>
        <row r="46">
          <cell r="A46" t="str">
            <v>Mostar</v>
          </cell>
          <cell r="B46">
            <v>88000</v>
          </cell>
          <cell r="C46">
            <v>11410</v>
          </cell>
          <cell r="D46" t="str">
            <v>Hercegovačko-neretvanski kanton</v>
          </cell>
          <cell r="E46">
            <v>7</v>
          </cell>
          <cell r="H46" t="str">
            <v>03.12</v>
          </cell>
          <cell r="I46" t="str">
            <v>Slatkovodni ribolov</v>
          </cell>
          <cell r="J46">
            <v>180</v>
          </cell>
        </row>
        <row r="47">
          <cell r="A47" t="str">
            <v>Neum</v>
          </cell>
          <cell r="B47">
            <v>88390</v>
          </cell>
          <cell r="C47">
            <v>10685</v>
          </cell>
          <cell r="D47" t="str">
            <v>Hercegovačko-neretvanski kanton</v>
          </cell>
          <cell r="E47">
            <v>7</v>
          </cell>
          <cell r="H47" t="str">
            <v>03.20</v>
          </cell>
          <cell r="I47" t="str">
            <v>Akvakultura</v>
          </cell>
          <cell r="J47">
            <v>107</v>
          </cell>
        </row>
        <row r="48">
          <cell r="A48" t="str">
            <v>Novi Travnik</v>
          </cell>
          <cell r="B48">
            <v>72290</v>
          </cell>
          <cell r="C48">
            <v>10774</v>
          </cell>
          <cell r="D48" t="str">
            <v>Srednjobosanski kanton</v>
          </cell>
          <cell r="E48">
            <v>6</v>
          </cell>
          <cell r="H48" t="str">
            <v>03.21</v>
          </cell>
          <cell r="I48" t="str">
            <v>Morska akvakultura</v>
          </cell>
          <cell r="J48">
            <v>65</v>
          </cell>
        </row>
        <row r="49">
          <cell r="A49" t="str">
            <v>Odžak</v>
          </cell>
          <cell r="B49">
            <v>76290</v>
          </cell>
          <cell r="C49">
            <v>11525</v>
          </cell>
          <cell r="D49" t="str">
            <v>Posavski kanton</v>
          </cell>
          <cell r="E49">
            <v>2</v>
          </cell>
          <cell r="H49" t="str">
            <v>03.22</v>
          </cell>
          <cell r="I49" t="str">
            <v>Slatkovodna akvakultura</v>
          </cell>
          <cell r="J49">
            <v>66</v>
          </cell>
        </row>
        <row r="50">
          <cell r="A50" t="str">
            <v>Olovo</v>
          </cell>
          <cell r="B50">
            <v>71340</v>
          </cell>
          <cell r="C50">
            <v>10715</v>
          </cell>
          <cell r="D50" t="str">
            <v>Zeničko-dobojski kanton</v>
          </cell>
          <cell r="E50">
            <v>4</v>
          </cell>
          <cell r="H50" t="str">
            <v>05.00</v>
          </cell>
          <cell r="I50" t="str">
            <v>Vađenje ugljena i lignita</v>
          </cell>
          <cell r="J50">
            <v>67</v>
          </cell>
        </row>
        <row r="51">
          <cell r="A51" t="str">
            <v>Orašje</v>
          </cell>
          <cell r="B51">
            <v>76270</v>
          </cell>
          <cell r="C51">
            <v>11533</v>
          </cell>
          <cell r="D51" t="str">
            <v>Posavski kanton</v>
          </cell>
          <cell r="E51">
            <v>2</v>
          </cell>
          <cell r="H51" t="str">
            <v>05.10</v>
          </cell>
          <cell r="I51" t="str">
            <v>Vađenje kamenog ugljena</v>
          </cell>
          <cell r="J51">
            <v>68</v>
          </cell>
        </row>
        <row r="52">
          <cell r="A52" t="str">
            <v>Pale</v>
          </cell>
          <cell r="B52">
            <v>73290</v>
          </cell>
          <cell r="C52">
            <v>11576</v>
          </cell>
          <cell r="D52" t="str">
            <v>Bosansko-podrinjski kanton</v>
          </cell>
          <cell r="E52">
            <v>5</v>
          </cell>
          <cell r="H52" t="str">
            <v>05.20</v>
          </cell>
          <cell r="I52" t="str">
            <v>Vađenje lignita</v>
          </cell>
          <cell r="J52">
            <v>136</v>
          </cell>
        </row>
        <row r="53">
          <cell r="A53" t="str">
            <v>Posušje</v>
          </cell>
          <cell r="B53">
            <v>88240</v>
          </cell>
          <cell r="C53">
            <v>10731</v>
          </cell>
          <cell r="D53" t="str">
            <v>Zapadno-hercegovački kanton</v>
          </cell>
          <cell r="E53">
            <v>8</v>
          </cell>
          <cell r="H53" t="str">
            <v>06.00</v>
          </cell>
          <cell r="I53" t="str">
            <v>Vađenje sirove nafte i prirodnog plina</v>
          </cell>
          <cell r="J53">
            <v>70</v>
          </cell>
        </row>
        <row r="54">
          <cell r="A54" t="str">
            <v>Prozor</v>
          </cell>
          <cell r="B54">
            <v>88440</v>
          </cell>
          <cell r="C54">
            <v>10766</v>
          </cell>
          <cell r="D54" t="str">
            <v>Hercegovačko-neretvanski kanton</v>
          </cell>
          <cell r="E54">
            <v>7</v>
          </cell>
          <cell r="H54" t="str">
            <v>06.10</v>
          </cell>
          <cell r="I54" t="str">
            <v>Vađenje sirove nafte</v>
          </cell>
          <cell r="J54">
            <v>73</v>
          </cell>
        </row>
        <row r="55">
          <cell r="A55" t="str">
            <v>Ravno</v>
          </cell>
          <cell r="B55">
            <v>88370</v>
          </cell>
          <cell r="C55">
            <v>11304</v>
          </cell>
          <cell r="D55" t="str">
            <v>Hercegovačko-neretvanski kanton</v>
          </cell>
          <cell r="E55">
            <v>7</v>
          </cell>
          <cell r="H55" t="str">
            <v>06.20</v>
          </cell>
          <cell r="I55" t="str">
            <v>Vađenje prirodnog plina</v>
          </cell>
          <cell r="J55">
            <v>207</v>
          </cell>
        </row>
        <row r="56">
          <cell r="A56" t="str">
            <v>Sanski Most</v>
          </cell>
          <cell r="B56">
            <v>79260</v>
          </cell>
          <cell r="C56">
            <v>11541</v>
          </cell>
          <cell r="D56" t="str">
            <v>Unsko-sanski kanton</v>
          </cell>
          <cell r="E56">
            <v>1</v>
          </cell>
          <cell r="H56" t="str">
            <v>07.00</v>
          </cell>
          <cell r="I56" t="str">
            <v>Vađenje metalnih ruda</v>
          </cell>
          <cell r="J56">
            <v>76</v>
          </cell>
        </row>
        <row r="57">
          <cell r="A57" t="str">
            <v>Sapna</v>
          </cell>
          <cell r="B57">
            <v>75411</v>
          </cell>
          <cell r="C57">
            <v>11312</v>
          </cell>
          <cell r="D57" t="str">
            <v>Tuzlanski kanton</v>
          </cell>
          <cell r="E57">
            <v>3</v>
          </cell>
          <cell r="H57" t="str">
            <v>07.10</v>
          </cell>
          <cell r="I57" t="str">
            <v>Vađenje željeznih ruda</v>
          </cell>
          <cell r="J57">
            <v>138</v>
          </cell>
        </row>
        <row r="58">
          <cell r="A58" t="str">
            <v>Sarajevo-Centar</v>
          </cell>
          <cell r="B58">
            <v>71000</v>
          </cell>
          <cell r="C58">
            <v>10839</v>
          </cell>
          <cell r="D58" t="str">
            <v>Kanton Sarajevo</v>
          </cell>
          <cell r="E58">
            <v>9</v>
          </cell>
          <cell r="H58" t="str">
            <v>07.20</v>
          </cell>
          <cell r="I58" t="str">
            <v>Vađenje ruda obojenih metala</v>
          </cell>
          <cell r="J58">
            <v>77</v>
          </cell>
        </row>
        <row r="59">
          <cell r="A59" t="str">
            <v>Sarajevo-Novi Grad</v>
          </cell>
          <cell r="B59">
            <v>71000</v>
          </cell>
          <cell r="C59">
            <v>10871</v>
          </cell>
          <cell r="D59" t="str">
            <v>Kanton Sarajevo</v>
          </cell>
          <cell r="E59">
            <v>9</v>
          </cell>
          <cell r="H59" t="str">
            <v>07.21</v>
          </cell>
          <cell r="I59" t="str">
            <v>Vađenje uranijevih i torijevih ruda</v>
          </cell>
          <cell r="J59">
            <v>108</v>
          </cell>
        </row>
        <row r="60">
          <cell r="A60" t="str">
            <v>Sarajevo-Novo Sarajevo</v>
          </cell>
          <cell r="B60">
            <v>71000</v>
          </cell>
          <cell r="C60">
            <v>11568</v>
          </cell>
          <cell r="D60" t="str">
            <v>Kanton Sarajevo</v>
          </cell>
          <cell r="E60">
            <v>9</v>
          </cell>
          <cell r="H60" t="str">
            <v>07.29</v>
          </cell>
          <cell r="I60" t="str">
            <v>Vađenje ostalih ruda obojenih metala</v>
          </cell>
          <cell r="J60">
            <v>79</v>
          </cell>
        </row>
        <row r="61">
          <cell r="A61" t="str">
            <v>Sarajevo-Stari Grad</v>
          </cell>
          <cell r="B61">
            <v>71000</v>
          </cell>
          <cell r="C61">
            <v>11584</v>
          </cell>
          <cell r="D61" t="str">
            <v>Kanton Sarajevo</v>
          </cell>
          <cell r="E61">
            <v>9</v>
          </cell>
          <cell r="H61" t="str">
            <v>08.00</v>
          </cell>
          <cell r="I61" t="str">
            <v>Vađenje ostalih ruda i kamena</v>
          </cell>
          <cell r="J61">
            <v>109</v>
          </cell>
        </row>
        <row r="62">
          <cell r="A62" t="str">
            <v>Srebrenik</v>
          </cell>
          <cell r="B62">
            <v>75350</v>
          </cell>
          <cell r="C62">
            <v>10987</v>
          </cell>
          <cell r="D62" t="str">
            <v>Tuzlanski kanton</v>
          </cell>
          <cell r="E62">
            <v>3</v>
          </cell>
          <cell r="H62" t="str">
            <v>08.10</v>
          </cell>
          <cell r="I62" t="str">
            <v>Vađenje kamena, pijeska i gline</v>
          </cell>
          <cell r="J62">
            <v>85</v>
          </cell>
        </row>
        <row r="63">
          <cell r="A63" t="str">
            <v>Stolac</v>
          </cell>
          <cell r="B63">
            <v>88360</v>
          </cell>
          <cell r="C63">
            <v>11606</v>
          </cell>
          <cell r="D63" t="str">
            <v>Hercegovačko-neretvanski kanton</v>
          </cell>
          <cell r="E63">
            <v>7</v>
          </cell>
          <cell r="H63" t="str">
            <v>08.11</v>
          </cell>
          <cell r="I63" t="str">
            <v>Vađenje ukrasnog kamena i kamena za gradnju, krečnjaka, gipsa, krede i škriljevca</v>
          </cell>
          <cell r="J63">
            <v>86</v>
          </cell>
        </row>
        <row r="64">
          <cell r="A64" t="str">
            <v>Široki Brijeg</v>
          </cell>
          <cell r="B64">
            <v>88220</v>
          </cell>
          <cell r="C64">
            <v>10570</v>
          </cell>
          <cell r="D64" t="str">
            <v>Zapadno-hercegovački kanton</v>
          </cell>
          <cell r="E64">
            <v>8</v>
          </cell>
          <cell r="H64" t="str">
            <v>08.12</v>
          </cell>
          <cell r="I64" t="str">
            <v>Djelatnosti kopova šljunka i pijeska; vađenje gline i kaolina</v>
          </cell>
          <cell r="J64">
            <v>54</v>
          </cell>
        </row>
        <row r="65">
          <cell r="A65" t="str">
            <v>Teočak</v>
          </cell>
          <cell r="B65">
            <v>75414</v>
          </cell>
          <cell r="C65">
            <v>11339</v>
          </cell>
          <cell r="D65" t="str">
            <v>Tuzlanski kanton</v>
          </cell>
          <cell r="E65">
            <v>3</v>
          </cell>
          <cell r="H65" t="str">
            <v>08.90</v>
          </cell>
          <cell r="I65" t="str">
            <v>Vađenje ruda i kamena d. n.</v>
          </cell>
          <cell r="J65">
            <v>142</v>
          </cell>
        </row>
        <row r="66">
          <cell r="A66" t="str">
            <v>Tešanj</v>
          </cell>
          <cell r="B66">
            <v>74260</v>
          </cell>
          <cell r="C66">
            <v>11045</v>
          </cell>
          <cell r="D66" t="str">
            <v>Zeničko-dobojski kanton</v>
          </cell>
          <cell r="E66">
            <v>4</v>
          </cell>
          <cell r="H66" t="str">
            <v>08.91</v>
          </cell>
          <cell r="I66" t="str">
            <v>Vađenje minerala za proizvodnju hemikalije i prirodnih mineralnih gnojiva</v>
          </cell>
          <cell r="J66">
            <v>90</v>
          </cell>
        </row>
        <row r="67">
          <cell r="A67" t="str">
            <v>Tomislavgrad</v>
          </cell>
          <cell r="B67">
            <v>80240</v>
          </cell>
          <cell r="C67">
            <v>10308</v>
          </cell>
          <cell r="D67" t="str">
            <v xml:space="preserve">Kanton 10 </v>
          </cell>
          <cell r="E67">
            <v>10</v>
          </cell>
          <cell r="H67" t="str">
            <v>08.92</v>
          </cell>
          <cell r="I67" t="str">
            <v>Vađenje treseta</v>
          </cell>
          <cell r="J67">
            <v>28</v>
          </cell>
        </row>
        <row r="68">
          <cell r="A68" t="str">
            <v>Travnik</v>
          </cell>
          <cell r="B68">
            <v>72270</v>
          </cell>
          <cell r="C68">
            <v>11061</v>
          </cell>
          <cell r="D68" t="str">
            <v>Srednjobosanski kanton</v>
          </cell>
          <cell r="E68">
            <v>6</v>
          </cell>
          <cell r="H68" t="str">
            <v>08.93</v>
          </cell>
          <cell r="I68" t="str">
            <v>Vađenje soli</v>
          </cell>
          <cell r="J68">
            <v>91</v>
          </cell>
        </row>
        <row r="69">
          <cell r="A69" t="str">
            <v>Trnovo</v>
          </cell>
          <cell r="B69">
            <v>71220</v>
          </cell>
          <cell r="C69">
            <v>11592</v>
          </cell>
          <cell r="D69" t="str">
            <v>Kanton Sarajevo</v>
          </cell>
          <cell r="E69">
            <v>9</v>
          </cell>
          <cell r="H69" t="str">
            <v>08.99</v>
          </cell>
          <cell r="I69" t="str">
            <v>Vađenje ostalih ruda i kamena, d. n.</v>
          </cell>
          <cell r="J69">
            <v>93</v>
          </cell>
        </row>
        <row r="70">
          <cell r="A70" t="str">
            <v>Tuzla</v>
          </cell>
          <cell r="B70">
            <v>75000</v>
          </cell>
          <cell r="C70">
            <v>11088</v>
          </cell>
          <cell r="D70" t="str">
            <v>Tuzlanski kanton</v>
          </cell>
          <cell r="E70">
            <v>3</v>
          </cell>
          <cell r="H70" t="str">
            <v>09.00</v>
          </cell>
          <cell r="I70" t="str">
            <v>Pomoćne uslužne djelatnosti u vađenju ruda i kamena</v>
          </cell>
          <cell r="J70">
            <v>94</v>
          </cell>
        </row>
        <row r="71">
          <cell r="A71" t="str">
            <v>Usora</v>
          </cell>
          <cell r="B71">
            <v>74230</v>
          </cell>
          <cell r="C71">
            <v>11622</v>
          </cell>
          <cell r="D71" t="str">
            <v>Zeničko-dobojski kanton</v>
          </cell>
          <cell r="E71">
            <v>4</v>
          </cell>
          <cell r="H71" t="str">
            <v>09.10</v>
          </cell>
          <cell r="I71" t="str">
            <v>Pomoćne djelatnosti za vađenje nafte i prirodnog plina</v>
          </cell>
          <cell r="J71">
            <v>25</v>
          </cell>
        </row>
        <row r="72">
          <cell r="A72" t="str">
            <v>Vareš</v>
          </cell>
          <cell r="B72">
            <v>71330</v>
          </cell>
          <cell r="C72">
            <v>11100</v>
          </cell>
          <cell r="D72" t="str">
            <v>Zeničko-dobojski kanton</v>
          </cell>
          <cell r="E72">
            <v>4</v>
          </cell>
          <cell r="H72" t="str">
            <v>09.90</v>
          </cell>
          <cell r="I72" t="str">
            <v>Pomoćne djelatnosti za ostalo vađenje ruda i kamena</v>
          </cell>
          <cell r="J72">
            <v>96</v>
          </cell>
        </row>
        <row r="73">
          <cell r="A73" t="str">
            <v>Velika Kladuša</v>
          </cell>
          <cell r="B73">
            <v>77230</v>
          </cell>
          <cell r="C73">
            <v>11118</v>
          </cell>
          <cell r="D73" t="str">
            <v>Unsko-sanski kanton</v>
          </cell>
          <cell r="E73">
            <v>1</v>
          </cell>
          <cell r="H73" t="str">
            <v>10.00</v>
          </cell>
          <cell r="I73" t="str">
            <v>Proizvodnja prehrambenih proizvoda</v>
          </cell>
          <cell r="J73">
            <v>97</v>
          </cell>
        </row>
        <row r="74">
          <cell r="A74" t="str">
            <v>Visoko</v>
          </cell>
          <cell r="B74">
            <v>71300</v>
          </cell>
          <cell r="C74">
            <v>11126</v>
          </cell>
          <cell r="D74" t="str">
            <v>Zeničko-dobojski kanton</v>
          </cell>
          <cell r="E74">
            <v>4</v>
          </cell>
          <cell r="H74" t="str">
            <v>10.10</v>
          </cell>
          <cell r="I74" t="str">
            <v>Prerada i konzerviranje mesa i proizvodnja mesnih proizvoda</v>
          </cell>
          <cell r="J74">
            <v>98</v>
          </cell>
        </row>
        <row r="75">
          <cell r="A75" t="str">
            <v>Vitez</v>
          </cell>
          <cell r="B75">
            <v>72250</v>
          </cell>
          <cell r="C75">
            <v>11142</v>
          </cell>
          <cell r="D75" t="str">
            <v>Srednjobosanski kanton</v>
          </cell>
          <cell r="E75">
            <v>6</v>
          </cell>
          <cell r="H75" t="str">
            <v>10.11</v>
          </cell>
          <cell r="I75" t="str">
            <v>Prerada i konzerviranje mesa</v>
          </cell>
          <cell r="J75">
            <v>100</v>
          </cell>
        </row>
        <row r="76">
          <cell r="A76" t="str">
            <v>Vogošća</v>
          </cell>
          <cell r="B76">
            <v>71320</v>
          </cell>
          <cell r="C76">
            <v>10928</v>
          </cell>
          <cell r="D76" t="str">
            <v>Kanton Sarajevo</v>
          </cell>
          <cell r="E76">
            <v>9</v>
          </cell>
          <cell r="H76" t="str">
            <v>10.12</v>
          </cell>
          <cell r="I76" t="str">
            <v>Prerada i konzerviranje mesa peradi</v>
          </cell>
          <cell r="J76">
            <v>80</v>
          </cell>
        </row>
        <row r="77">
          <cell r="A77" t="str">
            <v>Zavidovići</v>
          </cell>
          <cell r="B77">
            <v>72220</v>
          </cell>
          <cell r="C77">
            <v>11177</v>
          </cell>
          <cell r="D77" t="str">
            <v>Zeničko-dobojski kanton</v>
          </cell>
          <cell r="E77">
            <v>4</v>
          </cell>
          <cell r="H77" t="str">
            <v>10.13</v>
          </cell>
          <cell r="I77" t="str">
            <v>Proizvodnja proizvoda od mesa i mesa peradi</v>
          </cell>
          <cell r="J77">
            <v>102</v>
          </cell>
        </row>
        <row r="78">
          <cell r="A78" t="str">
            <v>Zenica</v>
          </cell>
          <cell r="B78">
            <v>72000</v>
          </cell>
          <cell r="C78">
            <v>11185</v>
          </cell>
          <cell r="D78" t="str">
            <v>Zeničko-dobojski kanton</v>
          </cell>
          <cell r="E78">
            <v>4</v>
          </cell>
          <cell r="H78" t="str">
            <v>10.20</v>
          </cell>
          <cell r="I78" t="str">
            <v>Prerada i konzerviranje riba, ljuskara i mekušaca</v>
          </cell>
          <cell r="J78">
            <v>103</v>
          </cell>
        </row>
        <row r="79">
          <cell r="A79" t="str">
            <v>Žepče</v>
          </cell>
          <cell r="B79">
            <v>72230</v>
          </cell>
          <cell r="C79">
            <v>11207</v>
          </cell>
          <cell r="D79" t="str">
            <v>Zeničko-dobojski kanton</v>
          </cell>
          <cell r="E79">
            <v>4</v>
          </cell>
          <cell r="H79" t="str">
            <v>10.30</v>
          </cell>
          <cell r="I79" t="str">
            <v>Prerada i konzerviranje voća i povrća</v>
          </cell>
          <cell r="J79">
            <v>105</v>
          </cell>
        </row>
        <row r="80">
          <cell r="A80" t="str">
            <v>Živinice</v>
          </cell>
          <cell r="B80">
            <v>75270</v>
          </cell>
          <cell r="C80">
            <v>11215</v>
          </cell>
          <cell r="D80" t="str">
            <v>Tuzlanski kanton</v>
          </cell>
          <cell r="E80">
            <v>3</v>
          </cell>
          <cell r="H80" t="str">
            <v>10.31</v>
          </cell>
          <cell r="I80" t="str">
            <v>Prerada i konzerviranje krompira</v>
          </cell>
          <cell r="J80">
            <v>106</v>
          </cell>
        </row>
        <row r="81">
          <cell r="H81" t="str">
            <v>10.32</v>
          </cell>
          <cell r="I81" t="str">
            <v>Proizvodnja sokova od voća i povrća</v>
          </cell>
        </row>
        <row r="82">
          <cell r="H82" t="str">
            <v>10.39</v>
          </cell>
          <cell r="I82" t="str">
            <v>Ostala prerada i konzerviranje voća i povrća</v>
          </cell>
        </row>
        <row r="83">
          <cell r="H83" t="str">
            <v>10.40</v>
          </cell>
          <cell r="I83" t="str">
            <v>Proizvodnja biljnih i životinjskih ulja i masti</v>
          </cell>
        </row>
        <row r="84">
          <cell r="H84" t="str">
            <v>10.41</v>
          </cell>
          <cell r="I84" t="str">
            <v>Proizvodnja ulja i masti</v>
          </cell>
        </row>
        <row r="85">
          <cell r="H85" t="str">
            <v>10.42</v>
          </cell>
          <cell r="I85" t="str">
            <v>Proizvodnja margarina i sličnih jestivih masti</v>
          </cell>
        </row>
        <row r="86">
          <cell r="H86" t="str">
            <v>10.50</v>
          </cell>
          <cell r="I86" t="str">
            <v>Proizvodnja mliječnih proizvoda</v>
          </cell>
        </row>
        <row r="87">
          <cell r="H87" t="str">
            <v>10.51</v>
          </cell>
          <cell r="I87" t="str">
            <v>Proizvodnja mlijeka, mliječnih proizvoda i sira</v>
          </cell>
        </row>
        <row r="88">
          <cell r="H88" t="str">
            <v>10.52</v>
          </cell>
          <cell r="I88" t="str">
            <v>Proizvodnja sladoleda i drugih smrznutih smjesa</v>
          </cell>
        </row>
        <row r="89">
          <cell r="H89" t="str">
            <v>10.60</v>
          </cell>
          <cell r="I89" t="str">
            <v>Proizvodnja mlinskih proizvoda, škroba i škrobnih proizvoda</v>
          </cell>
        </row>
        <row r="90">
          <cell r="H90" t="str">
            <v>10.61</v>
          </cell>
          <cell r="I90" t="str">
            <v>Proizvodnja mlinskih proizvoda</v>
          </cell>
        </row>
        <row r="91">
          <cell r="H91" t="str">
            <v>10.62</v>
          </cell>
          <cell r="I91" t="str">
            <v>Proizvodnja škroba i škrobnih proizvoda</v>
          </cell>
        </row>
        <row r="92">
          <cell r="H92" t="str">
            <v>10.70</v>
          </cell>
          <cell r="I92" t="str">
            <v>Proizvodnja pekarskih proizvoda, proizvoda od brašna i kolača</v>
          </cell>
        </row>
        <row r="93">
          <cell r="H93" t="str">
            <v>10.71</v>
          </cell>
          <cell r="I93" t="str">
            <v>Proizvodnja hljeba; svježih peciva i kolača</v>
          </cell>
        </row>
        <row r="94">
          <cell r="H94" t="str">
            <v>10.72</v>
          </cell>
          <cell r="I94" t="str">
            <v>Proizvodnja dvopeka i keksa; proizvodnja trajnih peciva i kolača</v>
          </cell>
        </row>
        <row r="95">
          <cell r="H95" t="str">
            <v>10.73</v>
          </cell>
          <cell r="I95" t="str">
            <v>Proizvodnja makarona, rezanaca, kuskusa i sličnih proizvoda od brašna</v>
          </cell>
        </row>
        <row r="96">
          <cell r="H96" t="str">
            <v>10.80</v>
          </cell>
          <cell r="I96" t="str">
            <v>Proizvodnja ostalih prehrambenih proizvoda</v>
          </cell>
        </row>
        <row r="97">
          <cell r="H97" t="str">
            <v>10.81</v>
          </cell>
          <cell r="I97" t="str">
            <v>Proizvodnja šećera</v>
          </cell>
        </row>
        <row r="98">
          <cell r="H98" t="str">
            <v>10.82</v>
          </cell>
          <cell r="I98" t="str">
            <v>Proizvodnja kakaa, čokolade i slastičarskih proizvoda</v>
          </cell>
        </row>
        <row r="99">
          <cell r="H99" t="str">
            <v>10.83</v>
          </cell>
          <cell r="I99" t="str">
            <v>Prerada čaja i kafe</v>
          </cell>
        </row>
        <row r="100">
          <cell r="H100" t="str">
            <v>10.84</v>
          </cell>
          <cell r="I100" t="str">
            <v>Proizvodnja začina i drugih dodataka hrani</v>
          </cell>
        </row>
        <row r="101">
          <cell r="H101" t="str">
            <v>10.85</v>
          </cell>
          <cell r="I101" t="str">
            <v>Proizvodnja gotove hrane i jela</v>
          </cell>
        </row>
        <row r="102">
          <cell r="H102" t="str">
            <v>10.86</v>
          </cell>
          <cell r="I102" t="str">
            <v>Proizvodnja  homogeniziranih  prehrambenih  preparata  i dijetetske hrane</v>
          </cell>
        </row>
        <row r="103">
          <cell r="H103" t="str">
            <v>10.89</v>
          </cell>
          <cell r="I103" t="str">
            <v>Proizvodnja ostalih prehrambenih proizvoda, d. n.</v>
          </cell>
        </row>
        <row r="104">
          <cell r="H104" t="str">
            <v>10.90</v>
          </cell>
          <cell r="I104" t="str">
            <v>Proizvodnja pripremljene hrane za životinje</v>
          </cell>
        </row>
        <row r="105">
          <cell r="H105" t="str">
            <v>10.91</v>
          </cell>
          <cell r="I105" t="str">
            <v>Proizvodnja pripremljene stočne hrane</v>
          </cell>
        </row>
        <row r="106">
          <cell r="H106" t="str">
            <v>10.92</v>
          </cell>
          <cell r="I106" t="str">
            <v>Proizvodnja pripremljene hrane za kućne ljubimce</v>
          </cell>
        </row>
        <row r="107">
          <cell r="H107" t="str">
            <v>11.00</v>
          </cell>
          <cell r="I107" t="str">
            <v>Proizvodnja pića</v>
          </cell>
        </row>
        <row r="108">
          <cell r="H108" t="str">
            <v>11.01</v>
          </cell>
          <cell r="I108" t="str">
            <v>Destiliranje, pročišćavanje i miješanje alkoholnih pića</v>
          </cell>
        </row>
        <row r="109">
          <cell r="H109" t="str">
            <v>11.02</v>
          </cell>
          <cell r="I109" t="str">
            <v>Proizvodnja vina od grožđa</v>
          </cell>
        </row>
        <row r="110">
          <cell r="H110" t="str">
            <v>11.03</v>
          </cell>
          <cell r="I110" t="str">
            <v>Proizvodnja jabukovače i ostalih voćnih vina</v>
          </cell>
        </row>
        <row r="111">
          <cell r="H111" t="str">
            <v>11.04</v>
          </cell>
          <cell r="I111" t="str">
            <v>Proizvodnja ostalih nedestiliranih fermentiranih pića</v>
          </cell>
        </row>
        <row r="112">
          <cell r="H112" t="str">
            <v>11.05</v>
          </cell>
          <cell r="I112" t="str">
            <v>Proizvodnja piva</v>
          </cell>
        </row>
        <row r="113">
          <cell r="H113" t="str">
            <v>11.06</v>
          </cell>
          <cell r="I113" t="str">
            <v>Proizvodnja slada</v>
          </cell>
        </row>
        <row r="114">
          <cell r="H114" t="str">
            <v>11.07</v>
          </cell>
          <cell r="I114" t="str">
            <v>Proizvodnja osvježavajućih pića; proizvodnja mineralne vode i drugih flaširanih voda</v>
          </cell>
        </row>
        <row r="115">
          <cell r="H115" t="str">
            <v>12.00</v>
          </cell>
          <cell r="I115" t="str">
            <v>Proizvodnja duhanskih proizvoda</v>
          </cell>
        </row>
        <row r="116">
          <cell r="H116" t="str">
            <v>13.00</v>
          </cell>
          <cell r="I116" t="str">
            <v>Proizvodnja tekstila</v>
          </cell>
        </row>
        <row r="117">
          <cell r="H117" t="str">
            <v>13.10</v>
          </cell>
          <cell r="I117" t="str">
            <v>Priprema i predenje tekstilnih vlakana</v>
          </cell>
        </row>
        <row r="118">
          <cell r="H118" t="str">
            <v>13.20</v>
          </cell>
          <cell r="I118" t="str">
            <v>Tkanje tekstila</v>
          </cell>
        </row>
        <row r="119">
          <cell r="H119" t="str">
            <v>13.30</v>
          </cell>
          <cell r="I119" t="str">
            <v>Dovršavanje tekstila</v>
          </cell>
        </row>
        <row r="120">
          <cell r="H120" t="str">
            <v>13.90</v>
          </cell>
          <cell r="I120" t="str">
            <v>Proizvodnja ostalog tekstila</v>
          </cell>
        </row>
        <row r="121">
          <cell r="H121" t="str">
            <v>13.91</v>
          </cell>
          <cell r="I121" t="str">
            <v>Proizvodnja pletenih i heklanih tkanina</v>
          </cell>
        </row>
        <row r="122">
          <cell r="H122" t="str">
            <v>13.92</v>
          </cell>
          <cell r="I122" t="str">
            <v>Proizvodnja gotovih tekstilnih proizvoda, osim odjeće</v>
          </cell>
        </row>
        <row r="123">
          <cell r="H123" t="str">
            <v>13.93</v>
          </cell>
          <cell r="I123" t="str">
            <v>Proizvodnja tepiha i prekrivača za pod</v>
          </cell>
        </row>
        <row r="124">
          <cell r="H124" t="str">
            <v>13.94</v>
          </cell>
          <cell r="I124" t="str">
            <v>Proizvodnja užadi, konopaca, upletenog konca i mreža</v>
          </cell>
        </row>
        <row r="125">
          <cell r="H125" t="str">
            <v>13.95</v>
          </cell>
          <cell r="I125" t="str">
            <v>Proizvodnja netkanog tekstila i proizvoda od netkanog tekstila, osim odjeće</v>
          </cell>
        </row>
        <row r="126">
          <cell r="H126" t="str">
            <v>13.96</v>
          </cell>
          <cell r="I126" t="str">
            <v>Proizvodnja ostalih tehničkih i industrijskih tekstilnih proizvoda</v>
          </cell>
        </row>
        <row r="127">
          <cell r="H127" t="str">
            <v>13.99</v>
          </cell>
          <cell r="I127" t="str">
            <v>Proizvodnja ostalih tekstilnih proizvoda, d. n.</v>
          </cell>
        </row>
        <row r="128">
          <cell r="H128" t="str">
            <v>14.00</v>
          </cell>
          <cell r="I128" t="str">
            <v>Proizvodnja odjeće</v>
          </cell>
        </row>
        <row r="129">
          <cell r="H129" t="str">
            <v>14.10</v>
          </cell>
          <cell r="I129" t="str">
            <v>Proizvodnja odjeće, osim krznene odjeće</v>
          </cell>
        </row>
        <row r="130">
          <cell r="H130" t="str">
            <v>14.11</v>
          </cell>
          <cell r="I130" t="str">
            <v>Proizvodnja kožne odjeće</v>
          </cell>
        </row>
        <row r="131">
          <cell r="H131" t="str">
            <v>14.12</v>
          </cell>
          <cell r="I131" t="str">
            <v>Proizvodnja radne odjeće</v>
          </cell>
        </row>
        <row r="132">
          <cell r="H132" t="str">
            <v>14.13</v>
          </cell>
          <cell r="I132" t="str">
            <v>Proizvodnja ostale vanjske odjeće</v>
          </cell>
        </row>
        <row r="133">
          <cell r="H133" t="str">
            <v>14.14</v>
          </cell>
          <cell r="I133" t="str">
            <v>Proizvodnja veša</v>
          </cell>
        </row>
        <row r="134">
          <cell r="H134" t="str">
            <v>14.19</v>
          </cell>
          <cell r="I134" t="str">
            <v>Proizvodnja ostale odjeće i pribora za odjeću</v>
          </cell>
        </row>
        <row r="135">
          <cell r="H135" t="str">
            <v>14.20</v>
          </cell>
          <cell r="I135" t="str">
            <v>Proizvodnja proizvoda od krzna</v>
          </cell>
        </row>
        <row r="136">
          <cell r="H136" t="str">
            <v>14.30</v>
          </cell>
          <cell r="I136" t="str">
            <v>Proizvodnja pletene i heklane odjeće</v>
          </cell>
        </row>
        <row r="137">
          <cell r="H137" t="str">
            <v>14.31</v>
          </cell>
          <cell r="I137" t="str">
            <v>Proizvodnja pletenih i heklanih čarapa</v>
          </cell>
        </row>
        <row r="138">
          <cell r="H138" t="str">
            <v>14.39</v>
          </cell>
          <cell r="I138" t="str">
            <v>Proizvodnja ostale pletene i heklane odjeće</v>
          </cell>
        </row>
        <row r="139">
          <cell r="H139" t="str">
            <v>15.00</v>
          </cell>
          <cell r="I139" t="str">
            <v>Proizvodnja kože i srodnih proizvoda</v>
          </cell>
        </row>
        <row r="140">
          <cell r="H140" t="str">
            <v>15.10</v>
          </cell>
          <cell r="I140" t="str">
            <v>Štavljenje i obrada kože; proizvodnja putnih i ručnih torbi, sedlarskih i kaišarskih proizvoda; dorada i bojenje krzna</v>
          </cell>
        </row>
        <row r="141">
          <cell r="H141" t="str">
            <v>15.11</v>
          </cell>
          <cell r="I141" t="str">
            <v>Štavljenje i obrada kože; dorada i bojenje krzna</v>
          </cell>
        </row>
        <row r="142">
          <cell r="H142" t="str">
            <v>15.12</v>
          </cell>
          <cell r="I142" t="str">
            <v>Proizvodnja putnih i ručnih torba i sličnih proizvoda, sedlarskih i kaišarskih proizvoda</v>
          </cell>
        </row>
        <row r="143">
          <cell r="H143" t="str">
            <v>15.20</v>
          </cell>
          <cell r="I143" t="str">
            <v>Proizvodnja obuće</v>
          </cell>
        </row>
        <row r="144">
          <cell r="H144" t="str">
            <v>16.00</v>
          </cell>
          <cell r="I144" t="str">
            <v>Prerada drva i proizvoda od drva i pluta, osim namještaja; proizvodnja predmeta od slame i pletarskih materijala</v>
          </cell>
        </row>
        <row r="145">
          <cell r="H145" t="str">
            <v>16.10</v>
          </cell>
          <cell r="I145" t="str">
            <v>Piljenje i blanjanje drva  (proizvodnja  rezane građe); impregnacija drveta</v>
          </cell>
        </row>
        <row r="146">
          <cell r="H146" t="str">
            <v>16.20</v>
          </cell>
          <cell r="I146" t="str">
            <v>Proizvodnja proizvoda od drva, pluta, slame i pletarskih materijala</v>
          </cell>
        </row>
        <row r="147">
          <cell r="H147" t="str">
            <v>16.21</v>
          </cell>
          <cell r="I147" t="str">
            <v>Proizvodnja furnira i ostalih ploča od drva</v>
          </cell>
        </row>
        <row r="148">
          <cell r="H148" t="str">
            <v>16.22</v>
          </cell>
          <cell r="I148" t="str">
            <v>Proizvodnja sastavljenog parketa</v>
          </cell>
        </row>
        <row r="149">
          <cell r="H149" t="str">
            <v>16.23</v>
          </cell>
          <cell r="I149" t="str">
            <v>Proizvodnja ostale građevne stolarije i elemenata</v>
          </cell>
        </row>
        <row r="150">
          <cell r="H150" t="str">
            <v>16.24</v>
          </cell>
          <cell r="I150" t="str">
            <v>Proizvodnja ambalaže od drva</v>
          </cell>
        </row>
        <row r="151">
          <cell r="H151" t="str">
            <v>16.29</v>
          </cell>
          <cell r="I151" t="str">
            <v>Proizvodnja ostalih proizvoda od drva, proizvoda od pluta, slame i pletarskih materijala</v>
          </cell>
        </row>
        <row r="152">
          <cell r="H152" t="str">
            <v>17.00</v>
          </cell>
          <cell r="I152" t="str">
            <v>Proizvodnja papira i proizvoda od papira</v>
          </cell>
        </row>
        <row r="153">
          <cell r="H153" t="str">
            <v>17.10</v>
          </cell>
          <cell r="I153" t="str">
            <v>Proizvodnja celuloze, papira i kartona</v>
          </cell>
        </row>
        <row r="154">
          <cell r="H154" t="str">
            <v>17.11</v>
          </cell>
          <cell r="I154" t="str">
            <v>Proizvodnja celuloze</v>
          </cell>
        </row>
        <row r="155">
          <cell r="H155" t="str">
            <v>17.12</v>
          </cell>
          <cell r="I155" t="str">
            <v>Proizvodnja papira i kartona</v>
          </cell>
        </row>
        <row r="156">
          <cell r="H156" t="str">
            <v>17.20</v>
          </cell>
          <cell r="I156" t="str">
            <v>Proizvodnja proizvoda od papira i kartona</v>
          </cell>
        </row>
        <row r="157">
          <cell r="H157" t="str">
            <v>17.21</v>
          </cell>
          <cell r="I157" t="str">
            <v>Proizvodnja valovitog papira i kartona te ambalaže od papira i kartona</v>
          </cell>
        </row>
        <row r="158">
          <cell r="H158" t="str">
            <v>17.22</v>
          </cell>
          <cell r="I158" t="str">
            <v>Proizvodnja proizvoda za domaćinstvo i higijenu te toaletnih potrepština od papira</v>
          </cell>
        </row>
        <row r="159">
          <cell r="H159" t="str">
            <v>17.23</v>
          </cell>
          <cell r="I159" t="str">
            <v>Proizvodnja kancelarijskog materijala od papira</v>
          </cell>
        </row>
        <row r="160">
          <cell r="H160" t="str">
            <v>17.24</v>
          </cell>
          <cell r="I160" t="str">
            <v>Proizvodnja zidnih tapeta</v>
          </cell>
        </row>
        <row r="161">
          <cell r="H161" t="str">
            <v>17.29</v>
          </cell>
          <cell r="I161" t="str">
            <v>Proizvodnja ostalih proizvoda od papira i kartona</v>
          </cell>
        </row>
        <row r="162">
          <cell r="H162" t="str">
            <v>18.00</v>
          </cell>
          <cell r="I162" t="str">
            <v>Štampanje i umnožavanje snimljenih zapisa</v>
          </cell>
        </row>
        <row r="163">
          <cell r="H163" t="str">
            <v>18.10</v>
          </cell>
          <cell r="I163" t="str">
            <v>Štampanje i uslužne djelatnosti u vezi sa štampanjem</v>
          </cell>
        </row>
        <row r="164">
          <cell r="H164" t="str">
            <v>18.11</v>
          </cell>
          <cell r="I164" t="str">
            <v>Štampanje novina</v>
          </cell>
        </row>
        <row r="165">
          <cell r="H165" t="str">
            <v>18.12</v>
          </cell>
          <cell r="I165" t="str">
            <v>Ostalo štampanje</v>
          </cell>
        </row>
        <row r="166">
          <cell r="H166" t="str">
            <v>18.13</v>
          </cell>
          <cell r="I166" t="str">
            <v>Usluge pripreme za štampu i objavljivanje</v>
          </cell>
        </row>
        <row r="167">
          <cell r="H167" t="str">
            <v>18.14</v>
          </cell>
          <cell r="I167" t="str">
            <v>Knjigoveške i srodne usluge</v>
          </cell>
        </row>
        <row r="168">
          <cell r="H168" t="str">
            <v>18.20</v>
          </cell>
          <cell r="I168" t="str">
            <v>Umnožavanje snimljenih zapisa</v>
          </cell>
        </row>
        <row r="169">
          <cell r="H169" t="str">
            <v>19.00</v>
          </cell>
          <cell r="I169" t="str">
            <v>Proizvodnja koksa i rafiniranih naftnih proizvoda</v>
          </cell>
        </row>
        <row r="170">
          <cell r="H170" t="str">
            <v>19.10</v>
          </cell>
          <cell r="I170" t="str">
            <v>Proizvodnja proizvoda koksnih peći</v>
          </cell>
        </row>
        <row r="171">
          <cell r="H171" t="str">
            <v>19.20</v>
          </cell>
          <cell r="I171" t="str">
            <v>Proizvodnja rafiniranih naftnih proizvoda</v>
          </cell>
        </row>
        <row r="172">
          <cell r="H172" t="str">
            <v>20.00</v>
          </cell>
          <cell r="I172" t="str">
            <v>Proizvodnja hemikalija i hemijskih proizvoda</v>
          </cell>
        </row>
        <row r="173">
          <cell r="H173" t="str">
            <v>20.10</v>
          </cell>
          <cell r="I173" t="str">
            <v>Proizvodnja osnovnih hemikalija, gnojiva i dušičnih spojeva, plastike i sintetičkog kaučuka u primarnim oblicima</v>
          </cell>
        </row>
        <row r="174">
          <cell r="H174" t="str">
            <v>20.11</v>
          </cell>
          <cell r="I174" t="str">
            <v>Proizvodnja industrijskih plinova</v>
          </cell>
        </row>
        <row r="175">
          <cell r="H175" t="str">
            <v>20.12</v>
          </cell>
          <cell r="I175" t="str">
            <v>Proizvodnja koloranata i pigmenata</v>
          </cell>
        </row>
        <row r="176">
          <cell r="H176" t="str">
            <v>20.13</v>
          </cell>
          <cell r="I176" t="str">
            <v>Proizvodnja ostalih anorganskih osnovnih hemikalija</v>
          </cell>
        </row>
        <row r="177">
          <cell r="H177" t="str">
            <v>20.14</v>
          </cell>
          <cell r="I177" t="str">
            <v>Proizvodnja ostalih osnovnih organskih hemikalija</v>
          </cell>
        </row>
        <row r="178">
          <cell r="H178" t="str">
            <v>20.15</v>
          </cell>
          <cell r="I178" t="str">
            <v>Proizvodnja gnojiva i dušičnih spojeva</v>
          </cell>
        </row>
        <row r="179">
          <cell r="H179" t="str">
            <v>20.16</v>
          </cell>
          <cell r="I179" t="str">
            <v>Proizvodnja plastičnih masa u primarnim oblicima</v>
          </cell>
        </row>
        <row r="180">
          <cell r="H180" t="str">
            <v>20.17</v>
          </cell>
          <cell r="I180" t="str">
            <v>Proizvodnja sintetičkog kaučuka u primarnim oblicima</v>
          </cell>
        </row>
        <row r="181">
          <cell r="H181" t="str">
            <v>20.20</v>
          </cell>
          <cell r="I181" t="str">
            <v>Proizvodnja pesticida i drugih agrohemijskih proizvoda</v>
          </cell>
        </row>
        <row r="182">
          <cell r="H182" t="str">
            <v>20.30</v>
          </cell>
          <cell r="I182" t="str">
            <v>Proizvodnja boja, lakova i sličnih premaza, grafičkih boja i kitova</v>
          </cell>
        </row>
        <row r="183">
          <cell r="H183" t="str">
            <v>20.40</v>
          </cell>
          <cell r="I183" t="str">
            <v>Proizvodnja sapuna i deterdženata, sredstava za čišćenje i poliranje, parfema i toaletno-kozmetičkih preparata</v>
          </cell>
        </row>
        <row r="184">
          <cell r="H184" t="str">
            <v>20.41</v>
          </cell>
          <cell r="I184" t="str">
            <v>Proizvodnja sapuna i deterdženata, sredstava za čišćenje i poliranje</v>
          </cell>
        </row>
        <row r="185">
          <cell r="H185" t="str">
            <v>20.42</v>
          </cell>
          <cell r="I185" t="str">
            <v>Proizvodnja parfema i toaletno-kozmetičkih preparata</v>
          </cell>
        </row>
        <row r="186">
          <cell r="H186" t="str">
            <v>20.50</v>
          </cell>
          <cell r="I186" t="str">
            <v>Proizvodnja ostalih hemijskih proizvoda</v>
          </cell>
        </row>
        <row r="187">
          <cell r="H187" t="str">
            <v>20.51</v>
          </cell>
          <cell r="I187" t="str">
            <v>Proizvodnja eksploziva</v>
          </cell>
        </row>
        <row r="188">
          <cell r="H188" t="str">
            <v>20.52</v>
          </cell>
          <cell r="I188" t="str">
            <v>Proizvodnja ljepila</v>
          </cell>
        </row>
        <row r="189">
          <cell r="H189" t="str">
            <v>20.53</v>
          </cell>
          <cell r="I189" t="str">
            <v>Proizvodnja eteričnih ulja</v>
          </cell>
        </row>
        <row r="190">
          <cell r="H190" t="str">
            <v>20.59</v>
          </cell>
          <cell r="I190" t="str">
            <v>Proizvodnja ostalih hemijskih proizvoda, d. n.</v>
          </cell>
        </row>
        <row r="191">
          <cell r="H191" t="str">
            <v>20.60</v>
          </cell>
          <cell r="I191" t="str">
            <v>Proizvodnja umjetnih vlakana</v>
          </cell>
        </row>
        <row r="192">
          <cell r="H192" t="str">
            <v>21.00</v>
          </cell>
          <cell r="I192" t="str">
            <v>Proizvodnja osnovnih  farmaceutskih proizvoda  i farmaceutskih preparata</v>
          </cell>
        </row>
        <row r="193">
          <cell r="H193" t="str">
            <v>21.10</v>
          </cell>
          <cell r="I193" t="str">
            <v>Proizvodnja osnovnih farmaceutskih proizvoda</v>
          </cell>
        </row>
        <row r="194">
          <cell r="H194" t="str">
            <v>21.20</v>
          </cell>
          <cell r="I194" t="str">
            <v>Proizvodnja farmaceutskih preparata</v>
          </cell>
        </row>
        <row r="195">
          <cell r="H195" t="str">
            <v>22.00</v>
          </cell>
          <cell r="I195" t="str">
            <v>Proizvodnja proizvoda od gume i plastičnih masa</v>
          </cell>
        </row>
        <row r="196">
          <cell r="H196" t="str">
            <v>22.10</v>
          </cell>
          <cell r="I196" t="str">
            <v>Proizvodnja proizvoda od gume</v>
          </cell>
        </row>
        <row r="197">
          <cell r="H197" t="str">
            <v>22.11</v>
          </cell>
          <cell r="I197" t="str">
            <v>Proizvodnja vanjskih i unutrašnjih guma za vozila; protektiranje vanjskih guma za vozila</v>
          </cell>
        </row>
        <row r="198">
          <cell r="H198" t="str">
            <v>22.19</v>
          </cell>
          <cell r="I198" t="str">
            <v>Proizvodnja ostalih proizvoda od gume</v>
          </cell>
        </row>
        <row r="199">
          <cell r="H199" t="str">
            <v>22.20</v>
          </cell>
          <cell r="I199" t="str">
            <v>Proizvodnja proizvoda od plastičnih masa</v>
          </cell>
        </row>
        <row r="200">
          <cell r="H200" t="str">
            <v>22.21</v>
          </cell>
          <cell r="I200" t="str">
            <v>Proizvodnja ploča, listova, cijevi i profila od plastičnih masa</v>
          </cell>
        </row>
        <row r="201">
          <cell r="H201" t="str">
            <v>22.22</v>
          </cell>
          <cell r="I201" t="str">
            <v>Proizvodnja ambalaže od plastičnih masa</v>
          </cell>
        </row>
        <row r="202">
          <cell r="H202" t="str">
            <v>22.23</v>
          </cell>
          <cell r="I202" t="str">
            <v>Proizvodnja proizvoda od plastičnih masa za građevinarstvo</v>
          </cell>
        </row>
        <row r="203">
          <cell r="H203" t="str">
            <v>22.29</v>
          </cell>
          <cell r="I203" t="str">
            <v>Proizvodnja ostalih proizvoda od plastičnih masa</v>
          </cell>
        </row>
        <row r="204">
          <cell r="H204" t="str">
            <v>23.00</v>
          </cell>
          <cell r="I204" t="str">
            <v>Proizvodnja ostalih nemetalnih mineralnih proizvoda</v>
          </cell>
        </row>
        <row r="205">
          <cell r="H205" t="str">
            <v>23.10</v>
          </cell>
          <cell r="I205" t="str">
            <v>Proizvodnja stakla i proizvoda od stakla</v>
          </cell>
        </row>
        <row r="206">
          <cell r="H206" t="str">
            <v>23.11</v>
          </cell>
          <cell r="I206" t="str">
            <v>Proizvodnja ravnog stakla</v>
          </cell>
        </row>
        <row r="207">
          <cell r="H207" t="str">
            <v>23.12</v>
          </cell>
          <cell r="I207" t="str">
            <v>Oblikovanje i obrada ravnog stakla</v>
          </cell>
        </row>
        <row r="208">
          <cell r="H208" t="str">
            <v>23.13</v>
          </cell>
          <cell r="I208" t="str">
            <v>Proizvodnja šupljeg stakla</v>
          </cell>
        </row>
        <row r="209">
          <cell r="H209" t="str">
            <v>23.14</v>
          </cell>
          <cell r="I209" t="str">
            <v>Proizvodnja staklenih vlakana</v>
          </cell>
        </row>
        <row r="210">
          <cell r="H210" t="str">
            <v>23.19</v>
          </cell>
          <cell r="I210" t="str">
            <v>Proizvodnja i obrada ostalog stakla, uključujući tehničke proizvode od stakla</v>
          </cell>
        </row>
        <row r="211">
          <cell r="H211" t="str">
            <v>23.20</v>
          </cell>
          <cell r="I211" t="str">
            <v>Proizvodnja vatrostalnih proizvoda</v>
          </cell>
        </row>
        <row r="212">
          <cell r="H212" t="str">
            <v>23.30</v>
          </cell>
          <cell r="I212" t="str">
            <v>Proizvodnja proizvoda od gline za građevinarstvo</v>
          </cell>
        </row>
        <row r="213">
          <cell r="H213" t="str">
            <v>23.31</v>
          </cell>
          <cell r="I213" t="str">
            <v>Proizvodnja keramičkih pločica i podnih ploča</v>
          </cell>
        </row>
        <row r="214">
          <cell r="H214" t="str">
            <v>23.32</v>
          </cell>
          <cell r="I214" t="str">
            <v>Proizvodnja opeke, crijepa i ostalih proizvoda od pečene gline za građevinarstvo</v>
          </cell>
        </row>
        <row r="215">
          <cell r="H215" t="str">
            <v>23.40</v>
          </cell>
          <cell r="I215" t="str">
            <v>Proizvodnja ostalih proizvoda od porculana i keramike</v>
          </cell>
        </row>
        <row r="216">
          <cell r="H216" t="str">
            <v>23.41</v>
          </cell>
          <cell r="I216" t="str">
            <v>Proizvodnja  keramičkih  proizvoda  za  domaćinstvo i ukrasnih predmeta</v>
          </cell>
        </row>
        <row r="217">
          <cell r="H217" t="str">
            <v>23.42</v>
          </cell>
          <cell r="I217" t="str">
            <v>Proizvodnja sanitarne opreme od keramike</v>
          </cell>
        </row>
        <row r="218">
          <cell r="H218" t="str">
            <v>23.43</v>
          </cell>
          <cell r="I218" t="str">
            <v>Proizvodnja keramičkih izolatora i izolacijskog pribora</v>
          </cell>
        </row>
        <row r="219">
          <cell r="H219" t="str">
            <v>23.44</v>
          </cell>
          <cell r="I219" t="str">
            <v>Proizvodnja ostalih tehničkih proizvoda od keramike</v>
          </cell>
        </row>
        <row r="220">
          <cell r="H220" t="str">
            <v>23.49</v>
          </cell>
          <cell r="I220" t="str">
            <v>Proizvodnja ostalih proizvoda od keramike</v>
          </cell>
        </row>
        <row r="221">
          <cell r="H221" t="str">
            <v>23.50</v>
          </cell>
          <cell r="I221" t="str">
            <v>Proizvodnja cementa, kreča i gipsa</v>
          </cell>
        </row>
        <row r="222">
          <cell r="H222" t="str">
            <v>23.51</v>
          </cell>
          <cell r="I222" t="str">
            <v>Proizvodnja cementa</v>
          </cell>
        </row>
        <row r="223">
          <cell r="H223" t="str">
            <v>23.52</v>
          </cell>
          <cell r="I223" t="str">
            <v>Proizvodnja kreča i gipsa</v>
          </cell>
        </row>
        <row r="224">
          <cell r="H224" t="str">
            <v>23.60</v>
          </cell>
          <cell r="I224" t="str">
            <v>Proizvodnja proizvoda od betona, cementa i gipsa</v>
          </cell>
        </row>
        <row r="225">
          <cell r="H225" t="str">
            <v>23.61</v>
          </cell>
          <cell r="I225" t="str">
            <v>Proizvodnja proizvoda od betona za građevinarstvo</v>
          </cell>
        </row>
        <row r="226">
          <cell r="H226" t="str">
            <v>23.62</v>
          </cell>
          <cell r="I226" t="str">
            <v>Proizvodnja proizvoda od gipsa za građevinarstvo</v>
          </cell>
        </row>
        <row r="227">
          <cell r="H227" t="str">
            <v>23.63</v>
          </cell>
          <cell r="I227" t="str">
            <v>Proizvodnja gotove betonske smjese</v>
          </cell>
        </row>
        <row r="228">
          <cell r="H228" t="str">
            <v>23.64</v>
          </cell>
          <cell r="I228" t="str">
            <v>Proizvodnja žbuke</v>
          </cell>
        </row>
        <row r="229">
          <cell r="H229" t="str">
            <v>23.65</v>
          </cell>
          <cell r="I229" t="str">
            <v>Proizvodnja (vlaknastog) fibro-cementa</v>
          </cell>
        </row>
        <row r="230">
          <cell r="H230" t="str">
            <v>23.69</v>
          </cell>
          <cell r="I230" t="str">
            <v>Proizvodnja ostalih proizvoda od betona, cementa i gipsa</v>
          </cell>
        </row>
        <row r="231">
          <cell r="H231" t="str">
            <v>23.70</v>
          </cell>
          <cell r="I231" t="str">
            <v>Rezanje, oblikovanje i obrada kamena</v>
          </cell>
        </row>
        <row r="232">
          <cell r="H232" t="str">
            <v>23.90</v>
          </cell>
          <cell r="I232" t="str">
            <v>Proizvodnja brusnih proizvoda i nemetalnih mineralnih proizvoda, d. n.</v>
          </cell>
        </row>
        <row r="233">
          <cell r="H233" t="str">
            <v>23.91</v>
          </cell>
          <cell r="I233" t="str">
            <v>Proizvodnja brusnih proizvoda</v>
          </cell>
        </row>
        <row r="234">
          <cell r="H234" t="str">
            <v>23.99</v>
          </cell>
          <cell r="I234" t="str">
            <v>Proizvodnja ostalih nemetalnih mineralnih proizvoda, d. n.</v>
          </cell>
        </row>
        <row r="235">
          <cell r="H235" t="str">
            <v>24.00</v>
          </cell>
          <cell r="I235" t="str">
            <v>Proizvodnja baznih metala</v>
          </cell>
        </row>
        <row r="236">
          <cell r="H236" t="str">
            <v>24.10</v>
          </cell>
          <cell r="I236" t="str">
            <v>Proizvodnja sirovog željeza, čelika i ferolegura</v>
          </cell>
        </row>
        <row r="237">
          <cell r="H237" t="str">
            <v>24.20</v>
          </cell>
          <cell r="I237" t="str">
            <v>Proizvodnja cijevi, crijeva, šupljih profila i pripadajućeg pribora od čelika</v>
          </cell>
        </row>
        <row r="238">
          <cell r="H238" t="str">
            <v>24.30</v>
          </cell>
          <cell r="I238" t="str">
            <v>Proizvodnja ostalih proizvoda primarne prerade čelika</v>
          </cell>
        </row>
        <row r="239">
          <cell r="H239" t="str">
            <v>24.31</v>
          </cell>
          <cell r="I239" t="str">
            <v>Hladno vučenje šipki</v>
          </cell>
        </row>
        <row r="240">
          <cell r="H240" t="str">
            <v>24.32</v>
          </cell>
          <cell r="I240" t="str">
            <v>Hladno valjanje uskih vrpci</v>
          </cell>
        </row>
        <row r="241">
          <cell r="H241" t="str">
            <v>24.33</v>
          </cell>
          <cell r="I241" t="str">
            <v>Hladno oblikovanje i profiliranje</v>
          </cell>
        </row>
        <row r="242">
          <cell r="H242" t="str">
            <v>24.34</v>
          </cell>
          <cell r="I242" t="str">
            <v>Hladno vučenje žice</v>
          </cell>
        </row>
        <row r="243">
          <cell r="H243" t="str">
            <v>24.40</v>
          </cell>
          <cell r="I243" t="str">
            <v>Proizvodnja baznih plemenitih i ostalih obojenih metala</v>
          </cell>
        </row>
        <row r="244">
          <cell r="H244" t="str">
            <v>24.41</v>
          </cell>
          <cell r="I244" t="str">
            <v>Proizvodnja plemenitih metala</v>
          </cell>
        </row>
        <row r="245">
          <cell r="H245" t="str">
            <v>24.42</v>
          </cell>
          <cell r="I245" t="str">
            <v>Proizvodnja aluminija</v>
          </cell>
        </row>
        <row r="246">
          <cell r="H246" t="str">
            <v>24.43</v>
          </cell>
          <cell r="I246" t="str">
            <v>Proizvodnja olova, cinka i kositra</v>
          </cell>
        </row>
        <row r="247">
          <cell r="H247" t="str">
            <v>24.44</v>
          </cell>
          <cell r="I247" t="str">
            <v>Proizvodnja bakra</v>
          </cell>
        </row>
        <row r="248">
          <cell r="H248" t="str">
            <v>24.45</v>
          </cell>
          <cell r="I248" t="str">
            <v>Proizvodnja ostalih obojenih metala</v>
          </cell>
        </row>
        <row r="249">
          <cell r="H249" t="str">
            <v>24.46</v>
          </cell>
          <cell r="I249" t="str">
            <v>Obrada nuklearnog goriva</v>
          </cell>
        </row>
        <row r="250">
          <cell r="H250" t="str">
            <v>24.50</v>
          </cell>
          <cell r="I250" t="str">
            <v>Lijevanje metala</v>
          </cell>
        </row>
        <row r="251">
          <cell r="H251" t="str">
            <v>24.51</v>
          </cell>
          <cell r="I251" t="str">
            <v>Lijevanje željeza</v>
          </cell>
        </row>
        <row r="252">
          <cell r="H252" t="str">
            <v>24.52</v>
          </cell>
          <cell r="I252" t="str">
            <v>Lijevanje čelika</v>
          </cell>
        </row>
        <row r="253">
          <cell r="H253" t="str">
            <v>24.53</v>
          </cell>
          <cell r="I253" t="str">
            <v>Lijevanje lakih metala</v>
          </cell>
        </row>
        <row r="254">
          <cell r="H254" t="str">
            <v>24.54</v>
          </cell>
          <cell r="I254" t="str">
            <v>Lijevanje ostalih obojenih metala</v>
          </cell>
        </row>
        <row r="255">
          <cell r="H255" t="str">
            <v>25.00</v>
          </cell>
          <cell r="I255" t="str">
            <v>Proizvodnja gotovih  metalnih  proizvoda,  osim  mašina  i opreme</v>
          </cell>
        </row>
        <row r="256">
          <cell r="H256" t="str">
            <v>25.10</v>
          </cell>
          <cell r="I256" t="str">
            <v>Proizvodnja metalnih konstrukcija</v>
          </cell>
        </row>
        <row r="257">
          <cell r="H257" t="str">
            <v>25.11</v>
          </cell>
          <cell r="I257" t="str">
            <v>Proizvodnja metalnih konstrukcija i njihovih dijelova</v>
          </cell>
        </row>
        <row r="258">
          <cell r="H258" t="str">
            <v>25.12</v>
          </cell>
          <cell r="I258" t="str">
            <v>Proizvodnja vrata i prozora od metala</v>
          </cell>
        </row>
        <row r="259">
          <cell r="H259" t="str">
            <v>25.20</v>
          </cell>
          <cell r="I259" t="str">
            <v>Proizvodnja metalnih cisterni, rezervoara i sličnih posuda</v>
          </cell>
        </row>
        <row r="260">
          <cell r="H260" t="str">
            <v>25.21</v>
          </cell>
          <cell r="I260" t="str">
            <v>Proizvodnja radijatora i kotlova za centralno grijanje</v>
          </cell>
        </row>
        <row r="261">
          <cell r="H261" t="str">
            <v>25.29</v>
          </cell>
          <cell r="I261" t="str">
            <v>Proizvodnja ostalih metalnih cisterni, rezervoara i sličnih posuda</v>
          </cell>
        </row>
        <row r="262">
          <cell r="H262" t="str">
            <v>25.30</v>
          </cell>
          <cell r="I262" t="str">
            <v>Proizvodnja parnih kotlova, osim kotlova za centralno grijanje</v>
          </cell>
        </row>
        <row r="263">
          <cell r="H263" t="str">
            <v>25.40</v>
          </cell>
          <cell r="I263" t="str">
            <v>Proizvodnja oružja i municije</v>
          </cell>
        </row>
        <row r="264">
          <cell r="H264" t="str">
            <v>25.50</v>
          </cell>
          <cell r="I264" t="str">
            <v>Kovanje, presovanje, štancanje i valjanje metala; metalurgija praha</v>
          </cell>
        </row>
        <row r="265">
          <cell r="H265" t="str">
            <v>25.60</v>
          </cell>
          <cell r="I265" t="str">
            <v>Površinska  obrada  i  prevlačenje  metala;  mašinska obrada metala</v>
          </cell>
        </row>
        <row r="266">
          <cell r="H266" t="str">
            <v>25.61</v>
          </cell>
          <cell r="I266" t="str">
            <v>Površinska obrada i prevlačenje metala</v>
          </cell>
        </row>
        <row r="267">
          <cell r="H267" t="str">
            <v>25.62</v>
          </cell>
          <cell r="I267" t="str">
            <v>Mašinska obrada metala</v>
          </cell>
        </row>
        <row r="268">
          <cell r="H268" t="str">
            <v>25.70</v>
          </cell>
          <cell r="I268" t="str">
            <v>Proizvodnja  sječiva, alata  i  metalnih  proizvoda za opću namjenu</v>
          </cell>
        </row>
        <row r="269">
          <cell r="H269" t="str">
            <v>25.71</v>
          </cell>
          <cell r="I269" t="str">
            <v>Proizvodnja sječiva</v>
          </cell>
        </row>
        <row r="270">
          <cell r="H270" t="str">
            <v>25.72</v>
          </cell>
          <cell r="I270" t="str">
            <v>Proizvodnja brava i okova</v>
          </cell>
        </row>
        <row r="271">
          <cell r="H271" t="str">
            <v>25.73</v>
          </cell>
          <cell r="I271" t="str">
            <v>Proizvodnja alata</v>
          </cell>
        </row>
        <row r="272">
          <cell r="H272" t="str">
            <v>25.90</v>
          </cell>
          <cell r="I272" t="str">
            <v>Proizvodnja ostalih gotovih proizvoda od metala</v>
          </cell>
        </row>
        <row r="273">
          <cell r="H273" t="str">
            <v>25.91</v>
          </cell>
          <cell r="I273" t="str">
            <v>Proizvodnja čeličnih buradi i sličnih posuda od čelika</v>
          </cell>
        </row>
        <row r="274">
          <cell r="H274" t="str">
            <v>25.92</v>
          </cell>
          <cell r="I274" t="str">
            <v>Proizvodnja ambalaže od lakih metala</v>
          </cell>
        </row>
        <row r="275">
          <cell r="H275" t="str">
            <v>25.93</v>
          </cell>
          <cell r="I275" t="str">
            <v>Proizvodnja proizvoda od žice, lanaca i opruga</v>
          </cell>
        </row>
        <row r="276">
          <cell r="H276" t="str">
            <v>25.94</v>
          </cell>
          <cell r="I276" t="str">
            <v>Proizvodnja veznih i vijčanih proizvoda</v>
          </cell>
        </row>
        <row r="277">
          <cell r="H277" t="str">
            <v>25.99</v>
          </cell>
          <cell r="I277" t="str">
            <v>Proizvodnja ostalih gotovih proizvoda od metala, d. n.</v>
          </cell>
        </row>
        <row r="278">
          <cell r="H278" t="str">
            <v>26.00</v>
          </cell>
          <cell r="I278" t="str">
            <v>Proizvodnja računara te elektroničkih i optičkih proizvoda</v>
          </cell>
        </row>
        <row r="279">
          <cell r="H279" t="str">
            <v>26.10</v>
          </cell>
          <cell r="I279" t="str">
            <v>Proizvodnja elektroničkih komponenata i ploča</v>
          </cell>
        </row>
        <row r="280">
          <cell r="H280" t="str">
            <v>26.11</v>
          </cell>
          <cell r="I280" t="str">
            <v>Proizvodnja elektroničkih komponenata</v>
          </cell>
        </row>
        <row r="281">
          <cell r="H281" t="str">
            <v>26.12</v>
          </cell>
          <cell r="I281" t="str">
            <v>Proizvodnja punih elektroničkih ploča</v>
          </cell>
        </row>
        <row r="282">
          <cell r="H282" t="str">
            <v>26.20</v>
          </cell>
          <cell r="I282" t="str">
            <v>Proizvodnja računara i periferne opreme</v>
          </cell>
        </row>
        <row r="283">
          <cell r="H283" t="str">
            <v>26.30</v>
          </cell>
          <cell r="I283" t="str">
            <v>Proizvodnja komunikacijske opreme</v>
          </cell>
        </row>
        <row r="284">
          <cell r="H284" t="str">
            <v>26.40</v>
          </cell>
          <cell r="I284" t="str">
            <v>Proizvodnja elektroničkih uređaja za široku potrošnju</v>
          </cell>
        </row>
        <row r="285">
          <cell r="H285" t="str">
            <v>26.50</v>
          </cell>
          <cell r="I285" t="str">
            <v>Proizvodnja instrumenata i aparata za mjerenje, ispitivanje i navođenje; proizvodnja satova</v>
          </cell>
        </row>
        <row r="286">
          <cell r="H286" t="str">
            <v>26.51</v>
          </cell>
          <cell r="I286" t="str">
            <v>Proizvodnja instrumenata i aparata za mjerenje, ispitivanje i navođenje</v>
          </cell>
        </row>
        <row r="287">
          <cell r="H287" t="str">
            <v>26.52</v>
          </cell>
          <cell r="I287" t="str">
            <v>Proizvodnja satova</v>
          </cell>
        </row>
        <row r="288">
          <cell r="H288" t="str">
            <v>26.60</v>
          </cell>
          <cell r="I288" t="str">
            <v>Proizvodnja  opreme  za  zračenje,  elektromedicinske  i elektroterapeutske opreme</v>
          </cell>
        </row>
        <row r="289">
          <cell r="H289" t="str">
            <v>26.70</v>
          </cell>
          <cell r="I289" t="str">
            <v>Proizvodnja optičkih instrumenata i fotografske opreme</v>
          </cell>
        </row>
        <row r="290">
          <cell r="H290" t="str">
            <v>26.80</v>
          </cell>
          <cell r="I290" t="str">
            <v>Proizvodnja magnetnih i optičkih medija</v>
          </cell>
        </row>
        <row r="291">
          <cell r="H291" t="str">
            <v>27.00</v>
          </cell>
          <cell r="I291" t="str">
            <v>Proizvodnja električne opreme</v>
          </cell>
        </row>
        <row r="292">
          <cell r="H292" t="str">
            <v>27.10</v>
          </cell>
          <cell r="I292" t="str">
            <v>Proizvodnja elektromotora, generatora, transformatora te uređaja za distribuciju i kontrolu električne energije</v>
          </cell>
        </row>
        <row r="293">
          <cell r="H293" t="str">
            <v>27.11</v>
          </cell>
          <cell r="I293" t="str">
            <v>Proizvodnja elektromotora, generatora i transformatora</v>
          </cell>
        </row>
        <row r="294">
          <cell r="H294" t="str">
            <v>27.12</v>
          </cell>
          <cell r="I294" t="str">
            <v>Proizvodnja uređaja za distribuciju i kontrolu električne energije</v>
          </cell>
        </row>
        <row r="295">
          <cell r="H295" t="str">
            <v>27.20</v>
          </cell>
          <cell r="I295" t="str">
            <v>Proizvodnja baterija i akumulatora</v>
          </cell>
        </row>
        <row r="296">
          <cell r="H296" t="str">
            <v>27.30</v>
          </cell>
          <cell r="I296" t="str">
            <v>Proizvodnja žice i elektroinstalacijskog materijala</v>
          </cell>
        </row>
        <row r="297">
          <cell r="H297" t="str">
            <v>27.31</v>
          </cell>
          <cell r="I297" t="str">
            <v>Proizvodnja kablova od optičkih vlakana</v>
          </cell>
        </row>
        <row r="298">
          <cell r="H298" t="str">
            <v>27.32</v>
          </cell>
          <cell r="I298" t="str">
            <v>Proizvodnja ostalih elektroničkih i električnih žica i kablova</v>
          </cell>
        </row>
        <row r="299">
          <cell r="H299" t="str">
            <v>27.33</v>
          </cell>
          <cell r="I299" t="str">
            <v>Proizvodnja elektroinstalacijskog materijala</v>
          </cell>
        </row>
        <row r="300">
          <cell r="H300" t="str">
            <v>27.40</v>
          </cell>
          <cell r="I300" t="str">
            <v>Proizvodnja električne opreme za rasvjetu</v>
          </cell>
        </row>
        <row r="301">
          <cell r="H301" t="str">
            <v>27.50</v>
          </cell>
          <cell r="I301" t="str">
            <v>Proizvodnja aparata za domaćinstvo</v>
          </cell>
        </row>
        <row r="302">
          <cell r="H302" t="str">
            <v>27.51</v>
          </cell>
          <cell r="I302" t="str">
            <v>Proizvodnja električnih aparata za domaćinstvo</v>
          </cell>
        </row>
        <row r="303">
          <cell r="H303" t="str">
            <v>27.52</v>
          </cell>
          <cell r="I303" t="str">
            <v>Proizvodnja neelektričnih aparata za domaćinstvo</v>
          </cell>
        </row>
        <row r="304">
          <cell r="H304" t="str">
            <v>27.90</v>
          </cell>
          <cell r="I304" t="str">
            <v>Proizvodnja ostale električne opreme</v>
          </cell>
        </row>
        <row r="305">
          <cell r="H305" t="str">
            <v>28.00</v>
          </cell>
          <cell r="I305" t="str">
            <v>Proizvodnja mašina i uređaja, d. n.</v>
          </cell>
        </row>
        <row r="306">
          <cell r="H306" t="str">
            <v>28.10</v>
          </cell>
          <cell r="I306" t="str">
            <v>Proizvodnja mašina za opće namjene</v>
          </cell>
        </row>
        <row r="307">
          <cell r="H307" t="str">
            <v>28.11</v>
          </cell>
          <cell r="I307" t="str">
            <v>Proizvodnja motora i turbina, osim motora za avione i motorna vozila</v>
          </cell>
        </row>
        <row r="308">
          <cell r="H308" t="str">
            <v>28.12</v>
          </cell>
          <cell r="I308" t="str">
            <v>Proizvodnja hidrauličnih pogonskih uređaja</v>
          </cell>
        </row>
        <row r="309">
          <cell r="H309" t="str">
            <v>28.13</v>
          </cell>
          <cell r="I309" t="str">
            <v>Proizvodnja ostalih pumpi i kompresora</v>
          </cell>
        </row>
        <row r="310">
          <cell r="H310" t="str">
            <v>28.14</v>
          </cell>
          <cell r="I310" t="str">
            <v>Proizvodnja ostalih slavina i ventila</v>
          </cell>
        </row>
        <row r="311">
          <cell r="H311" t="str">
            <v>28.15</v>
          </cell>
          <cell r="I311" t="str">
            <v>Proizvodnja ležajeva, prijenosnika te prijenosnih i pogonskih elemenata</v>
          </cell>
        </row>
        <row r="312">
          <cell r="H312" t="str">
            <v>28.20</v>
          </cell>
          <cell r="I312" t="str">
            <v>Proizvodnja ostalih mašina za opće namjene</v>
          </cell>
        </row>
        <row r="313">
          <cell r="H313" t="str">
            <v>28.21</v>
          </cell>
          <cell r="I313" t="str">
            <v>Proizvodnja peći, ložišta i plamenika</v>
          </cell>
        </row>
        <row r="314">
          <cell r="H314" t="str">
            <v>28.22</v>
          </cell>
          <cell r="I314" t="str">
            <v>Proizvodnja uređaja za dizanje i prenošenje</v>
          </cell>
        </row>
        <row r="315">
          <cell r="H315" t="str">
            <v>28.23</v>
          </cell>
          <cell r="I315" t="str">
            <v>Proizvodnja kancelarijskih mašina i opreme (osim proizvodnje računara i periferne opreme)</v>
          </cell>
        </row>
        <row r="316">
          <cell r="H316" t="str">
            <v>28.24</v>
          </cell>
          <cell r="I316" t="str">
            <v>Proizvodnja ručnih prenosivih alata s vlastitim pogonom</v>
          </cell>
        </row>
        <row r="317">
          <cell r="H317" t="str">
            <v>28.25</v>
          </cell>
          <cell r="I317" t="str">
            <v>Proizvodnja rashladne i ventilacijske opreme, osim za domaćinstvo</v>
          </cell>
        </row>
        <row r="318">
          <cell r="H318" t="str">
            <v>28.29</v>
          </cell>
          <cell r="I318" t="str">
            <v>Proizvodnja ostalih mašina za opće namjene, d. n.</v>
          </cell>
        </row>
        <row r="319">
          <cell r="H319" t="str">
            <v>28.30</v>
          </cell>
          <cell r="I319" t="str">
            <v>Proizvodnja mašina za poljoprivredu i šumarstvo</v>
          </cell>
        </row>
        <row r="320">
          <cell r="H320" t="str">
            <v>28.40</v>
          </cell>
          <cell r="I320" t="str">
            <v>Proizvodnja mašina za obradu metala i alatnih mašina</v>
          </cell>
        </row>
        <row r="321">
          <cell r="H321" t="str">
            <v>28.41</v>
          </cell>
          <cell r="I321" t="str">
            <v>Proizvodnja mašina za obradu metala</v>
          </cell>
        </row>
        <row r="322">
          <cell r="H322" t="str">
            <v>28.49</v>
          </cell>
          <cell r="I322" t="str">
            <v>Proizvodnja ostalih alatnih mašina</v>
          </cell>
        </row>
        <row r="323">
          <cell r="H323" t="str">
            <v>28.90</v>
          </cell>
          <cell r="I323" t="str">
            <v>Proizvodnja ostalih mašina za posebne namjene</v>
          </cell>
        </row>
        <row r="324">
          <cell r="H324" t="str">
            <v>28.91</v>
          </cell>
          <cell r="I324" t="str">
            <v>Proizvodnja mašina za metalurgiju</v>
          </cell>
        </row>
        <row r="325">
          <cell r="H325" t="str">
            <v>28.92</v>
          </cell>
          <cell r="I325" t="str">
            <v>Proizvodnja mašina za rudnike, kamenolome i građevinarstvo</v>
          </cell>
        </row>
        <row r="326">
          <cell r="H326" t="str">
            <v>28.93</v>
          </cell>
          <cell r="I326" t="str">
            <v>Proizvodnja mašina za industriju hrane, pića i duhana</v>
          </cell>
        </row>
        <row r="327">
          <cell r="H327" t="str">
            <v>28.94</v>
          </cell>
          <cell r="I327" t="str">
            <v>Proizvodnja mašina za industriju tekstila, odjeće i kože</v>
          </cell>
        </row>
        <row r="328">
          <cell r="H328" t="str">
            <v>28.95</v>
          </cell>
          <cell r="I328" t="str">
            <v>Proizvodnja mašina za industriju papira i kartona</v>
          </cell>
        </row>
        <row r="329">
          <cell r="H329" t="str">
            <v>28.96</v>
          </cell>
          <cell r="I329" t="str">
            <v>Proizvodnja mašina za plastiku i gumu</v>
          </cell>
        </row>
        <row r="330">
          <cell r="H330" t="str">
            <v>28.99</v>
          </cell>
          <cell r="I330" t="str">
            <v>Proizvodnja ostalih mašina za posebne namjene, d. n.</v>
          </cell>
        </row>
        <row r="331">
          <cell r="H331" t="str">
            <v>29.00</v>
          </cell>
          <cell r="I331" t="str">
            <v>Proizvodnja motornih vozila, prikolica i poluprikolica</v>
          </cell>
        </row>
        <row r="332">
          <cell r="H332" t="str">
            <v>29.10</v>
          </cell>
          <cell r="I332" t="str">
            <v>Proizvodnja motornih vozila</v>
          </cell>
        </row>
        <row r="333">
          <cell r="H333" t="str">
            <v>29.20</v>
          </cell>
          <cell r="I333" t="str">
            <v>Proizvodnja karoserija za motorna  vozila; proizvodnja prikolica i poluprikolica</v>
          </cell>
        </row>
        <row r="334">
          <cell r="H334" t="str">
            <v>29.30</v>
          </cell>
          <cell r="I334" t="str">
            <v>Proizvodnja dijelova i pribora za motorna vozila</v>
          </cell>
        </row>
        <row r="335">
          <cell r="H335" t="str">
            <v>29.31</v>
          </cell>
          <cell r="I335" t="str">
            <v>Proizvodnja električne i elektroničke opreme za motorna vozila</v>
          </cell>
        </row>
        <row r="336">
          <cell r="H336" t="str">
            <v>29.32</v>
          </cell>
          <cell r="I336" t="str">
            <v>Proizvodnja ostalih dijelova i pribora za motorna vozila</v>
          </cell>
        </row>
        <row r="337">
          <cell r="H337" t="str">
            <v>30.00</v>
          </cell>
          <cell r="I337" t="str">
            <v>Proizvodnja ostalih prijevoznih sredstava</v>
          </cell>
        </row>
        <row r="338">
          <cell r="H338" t="str">
            <v>30.10</v>
          </cell>
          <cell r="I338" t="str">
            <v>Gradnja brodova i čamaca</v>
          </cell>
        </row>
        <row r="339">
          <cell r="H339" t="str">
            <v>30.11</v>
          </cell>
          <cell r="I339" t="str">
            <v>Gradnja brodova i plovećih objekata</v>
          </cell>
        </row>
        <row r="340">
          <cell r="H340" t="str">
            <v>30.12</v>
          </cell>
          <cell r="I340" t="str">
            <v>Gradnja čamaca za razonodu i sportskih čamaca</v>
          </cell>
        </row>
        <row r="341">
          <cell r="H341" t="str">
            <v>30.20</v>
          </cell>
          <cell r="I341" t="str">
            <v>Proizvodnja željezničkih lokomotiva i tračničkih vozila</v>
          </cell>
        </row>
        <row r="342">
          <cell r="H342" t="str">
            <v>30.30</v>
          </cell>
          <cell r="I342" t="str">
            <v>Proizvodnja aviona i svemirskih letjelica te srodnih prijevoznih sredstava i opreme</v>
          </cell>
        </row>
        <row r="343">
          <cell r="H343" t="str">
            <v>30.40</v>
          </cell>
          <cell r="I343" t="str">
            <v>Proizvodnja vojnih borbenih vozila</v>
          </cell>
        </row>
        <row r="344">
          <cell r="H344" t="str">
            <v>30.90</v>
          </cell>
          <cell r="I344" t="str">
            <v>Proizvodnja prijevoznih sredstava, d. n.</v>
          </cell>
        </row>
        <row r="345">
          <cell r="H345" t="str">
            <v>30.91</v>
          </cell>
          <cell r="I345" t="str">
            <v>Proizvodnja motocikala</v>
          </cell>
        </row>
        <row r="346">
          <cell r="H346" t="str">
            <v>30.92</v>
          </cell>
          <cell r="I346" t="str">
            <v>Proizvodnja bicikala i invalidskih kolica</v>
          </cell>
        </row>
        <row r="347">
          <cell r="H347" t="str">
            <v>30.99</v>
          </cell>
          <cell r="I347" t="str">
            <v>Proizvodnja ostalih prijevoznih sredstava, d. n.</v>
          </cell>
        </row>
        <row r="348">
          <cell r="H348" t="str">
            <v>31.00</v>
          </cell>
          <cell r="I348" t="str">
            <v>Proizvodnja namještaja</v>
          </cell>
        </row>
        <row r="349">
          <cell r="H349" t="str">
            <v>31.01</v>
          </cell>
          <cell r="I349" t="str">
            <v>Proizvodnja namještaja za poslovne i prodajne prostore</v>
          </cell>
        </row>
        <row r="350">
          <cell r="H350" t="str">
            <v>31.02</v>
          </cell>
          <cell r="I350" t="str">
            <v>Proizvodnja kuhinjskog namještaja</v>
          </cell>
        </row>
        <row r="351">
          <cell r="H351" t="str">
            <v>31.03</v>
          </cell>
          <cell r="I351" t="str">
            <v>Proizvodnja madraca</v>
          </cell>
        </row>
        <row r="352">
          <cell r="H352" t="str">
            <v>31.09</v>
          </cell>
          <cell r="I352" t="str">
            <v>Proizvodnja ostalog namještaja</v>
          </cell>
        </row>
        <row r="353">
          <cell r="H353" t="str">
            <v>32.00</v>
          </cell>
          <cell r="I353" t="str">
            <v>Ostala prerađivačka industrija</v>
          </cell>
        </row>
        <row r="354">
          <cell r="H354" t="str">
            <v>32.10</v>
          </cell>
          <cell r="I354" t="str">
            <v>Proizvodnja nakita, imitacije nakita  (bižuterije) i srodnih proizvoda</v>
          </cell>
        </row>
        <row r="355">
          <cell r="H355" t="str">
            <v>32.11</v>
          </cell>
          <cell r="I355" t="str">
            <v>Proizvodnja kovanog novca</v>
          </cell>
        </row>
        <row r="356">
          <cell r="H356" t="str">
            <v>32.12</v>
          </cell>
          <cell r="I356" t="str">
            <v>Proizvodnja nakita i srodnih proizvoda</v>
          </cell>
        </row>
        <row r="357">
          <cell r="H357" t="str">
            <v>32.13</v>
          </cell>
          <cell r="I357" t="str">
            <v>Proizvodnja imitacije nakita (bižuterije) i srodnih proizvoda</v>
          </cell>
        </row>
        <row r="358">
          <cell r="H358" t="str">
            <v>32.20</v>
          </cell>
          <cell r="I358" t="str">
            <v>Proizvodnja muzičkih instrumenata</v>
          </cell>
        </row>
        <row r="359">
          <cell r="H359" t="str">
            <v>32.30</v>
          </cell>
          <cell r="I359" t="str">
            <v>Proizvodnja sportske opreme</v>
          </cell>
        </row>
        <row r="360">
          <cell r="H360" t="str">
            <v>32.40</v>
          </cell>
          <cell r="I360" t="str">
            <v>Proizvodnja igara i igračaka</v>
          </cell>
        </row>
        <row r="361">
          <cell r="H361" t="str">
            <v>32.50</v>
          </cell>
          <cell r="I361" t="str">
            <v>Proizvodnja medicinskih i stomatoloških instrumenata i pribora</v>
          </cell>
        </row>
        <row r="362">
          <cell r="H362" t="str">
            <v>32.90</v>
          </cell>
          <cell r="I362" t="str">
            <v>Prerađivačka industrija, d. n.</v>
          </cell>
        </row>
        <row r="363">
          <cell r="H363" t="str">
            <v>32.91</v>
          </cell>
          <cell r="I363" t="str">
            <v>Proizvodnja metli i četaka</v>
          </cell>
        </row>
        <row r="364">
          <cell r="H364" t="str">
            <v>32.99</v>
          </cell>
          <cell r="I364" t="str">
            <v>Ostala prerađivačka industrija, d. n.</v>
          </cell>
        </row>
        <row r="365">
          <cell r="H365" t="str">
            <v>33.00</v>
          </cell>
          <cell r="I365" t="str">
            <v>Popravak i instaliranje mašina i opreme</v>
          </cell>
        </row>
        <row r="366">
          <cell r="H366" t="str">
            <v>33.10</v>
          </cell>
          <cell r="I366" t="str">
            <v>Popravak proizvoda od metala, mašina i opreme</v>
          </cell>
        </row>
        <row r="367">
          <cell r="H367" t="str">
            <v>33.11</v>
          </cell>
          <cell r="I367" t="str">
            <v>Popravak proizvoda od metala</v>
          </cell>
        </row>
        <row r="368">
          <cell r="H368" t="str">
            <v>33.12</v>
          </cell>
          <cell r="I368" t="str">
            <v>Popravak mašina</v>
          </cell>
        </row>
        <row r="369">
          <cell r="H369" t="str">
            <v>33.13</v>
          </cell>
          <cell r="I369" t="str">
            <v>Popravak elektroničke i optičke opreme</v>
          </cell>
        </row>
        <row r="370">
          <cell r="H370" t="str">
            <v>33.14</v>
          </cell>
          <cell r="I370" t="str">
            <v>Popravak električne opreme</v>
          </cell>
        </row>
        <row r="371">
          <cell r="H371" t="str">
            <v>33.15</v>
          </cell>
          <cell r="I371" t="str">
            <v>Popravak i održavanje brodova i čamaca</v>
          </cell>
        </row>
        <row r="372">
          <cell r="H372" t="str">
            <v>33.16</v>
          </cell>
          <cell r="I372" t="str">
            <v>Popravak i održavanje aviona i svemirskih letjelica</v>
          </cell>
        </row>
        <row r="373">
          <cell r="H373" t="str">
            <v>33.17</v>
          </cell>
          <cell r="I373" t="str">
            <v>Popravak i održavanje ostalih prijevoznih sredstava</v>
          </cell>
        </row>
        <row r="374">
          <cell r="H374" t="str">
            <v>33.19</v>
          </cell>
          <cell r="I374" t="str">
            <v>Popravak ostale opreme</v>
          </cell>
        </row>
        <row r="375">
          <cell r="H375" t="str">
            <v>33.20</v>
          </cell>
          <cell r="I375" t="str">
            <v>Instaliranje industrijskih mašina i opreme</v>
          </cell>
        </row>
        <row r="376">
          <cell r="H376" t="str">
            <v>35.00</v>
          </cell>
          <cell r="I376" t="str">
            <v>Proizvodnja i snabdijevanje električnom energijom, plinom, parom i klimatizacija</v>
          </cell>
        </row>
        <row r="377">
          <cell r="H377" t="str">
            <v>35.10</v>
          </cell>
          <cell r="I377" t="str">
            <v>Proizvodnja, prijenos i distribucija električne energije</v>
          </cell>
        </row>
        <row r="378">
          <cell r="H378" t="str">
            <v>35.11</v>
          </cell>
          <cell r="I378" t="str">
            <v>Proizvodnja električne energije</v>
          </cell>
        </row>
        <row r="379">
          <cell r="H379" t="str">
            <v>35.12</v>
          </cell>
          <cell r="I379" t="str">
            <v>Prijenos električne energije</v>
          </cell>
        </row>
        <row r="380">
          <cell r="H380" t="str">
            <v>35.13</v>
          </cell>
          <cell r="I380" t="str">
            <v>Distribucija električne energije</v>
          </cell>
        </row>
        <row r="381">
          <cell r="H381" t="str">
            <v>35.14</v>
          </cell>
          <cell r="I381" t="str">
            <v>Trgovina električnom energijom</v>
          </cell>
        </row>
        <row r="382">
          <cell r="H382" t="str">
            <v>35.20</v>
          </cell>
          <cell r="I382" t="str">
            <v>Proizvodnja plina; distribucija plinovitih goriva distribucijskom mrežom</v>
          </cell>
        </row>
        <row r="383">
          <cell r="H383" t="str">
            <v>35.21</v>
          </cell>
          <cell r="I383" t="str">
            <v>Proizvodnja plina</v>
          </cell>
        </row>
        <row r="384">
          <cell r="H384" t="str">
            <v>35.22</v>
          </cell>
          <cell r="I384" t="str">
            <v>Distribucija plinovitih goriva distribucijskom mrežom</v>
          </cell>
        </row>
        <row r="385">
          <cell r="H385" t="str">
            <v>35.23</v>
          </cell>
          <cell r="I385" t="str">
            <v>Trgovina plinom distribucijskom mrežom</v>
          </cell>
        </row>
        <row r="386">
          <cell r="H386" t="str">
            <v>35.30</v>
          </cell>
          <cell r="I386" t="str">
            <v>Proizvodnja i snabdijevanje parom i klimatizacija</v>
          </cell>
        </row>
        <row r="387">
          <cell r="H387" t="str">
            <v>36.00</v>
          </cell>
          <cell r="I387" t="str">
            <v>Sakupljanje, pročišćavanje i snabdijevanje vodom</v>
          </cell>
        </row>
        <row r="388">
          <cell r="H388" t="str">
            <v>37.00</v>
          </cell>
          <cell r="I388" t="str">
            <v>Uklanjanje otpadnih voda</v>
          </cell>
        </row>
        <row r="389">
          <cell r="H389" t="str">
            <v>38.00</v>
          </cell>
          <cell r="I389" t="str">
            <v>Sakupljanje otpada, djelatnosti obrade i zbrinjavanja otpada; reciklaža materijala</v>
          </cell>
        </row>
        <row r="390">
          <cell r="H390" t="str">
            <v>38.10</v>
          </cell>
          <cell r="I390" t="str">
            <v>Sakupljanje otpada</v>
          </cell>
        </row>
        <row r="391">
          <cell r="H391" t="str">
            <v>38.11</v>
          </cell>
          <cell r="I391" t="str">
            <v>Sakupljanje neopasnog otpada</v>
          </cell>
        </row>
        <row r="392">
          <cell r="H392" t="str">
            <v>38.12</v>
          </cell>
          <cell r="I392" t="str">
            <v>Sakupljanje opasnog otpada</v>
          </cell>
        </row>
        <row r="393">
          <cell r="H393" t="str">
            <v>38.20</v>
          </cell>
          <cell r="I393" t="str">
            <v>Obrada i zbrinjavanje otpada</v>
          </cell>
        </row>
        <row r="394">
          <cell r="H394" t="str">
            <v>38.21</v>
          </cell>
          <cell r="I394" t="str">
            <v>Obrada i zbrinjavanje neopasnog otpada</v>
          </cell>
        </row>
        <row r="395">
          <cell r="H395" t="str">
            <v>38.22</v>
          </cell>
          <cell r="I395" t="str">
            <v>Obrada i zbrinjavanje opasnog otpada</v>
          </cell>
        </row>
        <row r="396">
          <cell r="H396" t="str">
            <v>38.30</v>
          </cell>
          <cell r="I396" t="str">
            <v>Reciklaža materijala</v>
          </cell>
        </row>
        <row r="397">
          <cell r="H397" t="str">
            <v>38.31</v>
          </cell>
          <cell r="I397" t="str">
            <v>Rastavljanje olupina</v>
          </cell>
        </row>
        <row r="398">
          <cell r="H398" t="str">
            <v>38.32</v>
          </cell>
          <cell r="I398" t="str">
            <v>Reciklaža posebno izdvojenih materijala</v>
          </cell>
        </row>
        <row r="399">
          <cell r="H399" t="str">
            <v>39.00</v>
          </cell>
          <cell r="I399" t="str">
            <v>Djelatnosti sanacije okoliša te ostale djelatnosti upravljanja otpadom</v>
          </cell>
        </row>
        <row r="400">
          <cell r="H400" t="str">
            <v>41.00</v>
          </cell>
          <cell r="I400" t="str">
            <v>Gradnja građevina visokogradnje</v>
          </cell>
        </row>
        <row r="401">
          <cell r="H401" t="str">
            <v>41.10</v>
          </cell>
          <cell r="I401" t="str">
            <v>Organizacija izvođenja građevinskih projekata</v>
          </cell>
        </row>
        <row r="402">
          <cell r="H402" t="str">
            <v>41.20</v>
          </cell>
          <cell r="I402" t="str">
            <v>Gradnja stambenih i nestambenih zgrada</v>
          </cell>
        </row>
        <row r="403">
          <cell r="H403" t="str">
            <v>42.00</v>
          </cell>
          <cell r="I403" t="str">
            <v>Gradnja građevina niskogradnje</v>
          </cell>
        </row>
        <row r="404">
          <cell r="H404" t="str">
            <v>42.10</v>
          </cell>
          <cell r="I404" t="str">
            <v>Gradnja cesta i željezničkih pruga</v>
          </cell>
        </row>
        <row r="405">
          <cell r="H405" t="str">
            <v>42.11</v>
          </cell>
          <cell r="I405" t="str">
            <v>Gradnja cesta i autocesta</v>
          </cell>
        </row>
        <row r="406">
          <cell r="H406" t="str">
            <v>42.12</v>
          </cell>
          <cell r="I406" t="str">
            <v>Gradnja željezničkih pruga i podzemnih željeznica</v>
          </cell>
        </row>
        <row r="407">
          <cell r="H407" t="str">
            <v>42.13</v>
          </cell>
          <cell r="I407" t="str">
            <v>Gradnja mostova i tunela</v>
          </cell>
        </row>
        <row r="408">
          <cell r="H408" t="str">
            <v>42.20</v>
          </cell>
          <cell r="I408" t="str">
            <v>Gradnja  cjevovoda,  vodova  za  električnu  struju  i telekomunikacije</v>
          </cell>
        </row>
        <row r="409">
          <cell r="H409" t="str">
            <v>42.21</v>
          </cell>
          <cell r="I409" t="str">
            <v>Gradnja cjevovoda za tečnosti i plinove</v>
          </cell>
        </row>
        <row r="410">
          <cell r="H410" t="str">
            <v>42.22</v>
          </cell>
          <cell r="I410" t="str">
            <v>Gradnja vodova za električnu struju i telekomunikacije</v>
          </cell>
        </row>
        <row r="411">
          <cell r="H411" t="str">
            <v>42.90</v>
          </cell>
          <cell r="I411" t="str">
            <v>Gradnja ostalih građevina niskogradnje</v>
          </cell>
        </row>
        <row r="412">
          <cell r="H412" t="str">
            <v>42.91</v>
          </cell>
          <cell r="I412" t="str">
            <v>Gradnja hidrograđevinskih objekata</v>
          </cell>
        </row>
        <row r="413">
          <cell r="H413" t="str">
            <v>42.99</v>
          </cell>
          <cell r="I413" t="str">
            <v>Gradnja ostalih građevina niskogradnje, d. n.</v>
          </cell>
        </row>
        <row r="414">
          <cell r="H414" t="str">
            <v>43.00</v>
          </cell>
          <cell r="I414" t="str">
            <v>Specijalizirane građevinske djelatnosti</v>
          </cell>
        </row>
        <row r="415">
          <cell r="H415" t="str">
            <v>43.10</v>
          </cell>
          <cell r="I415" t="str">
            <v>Uklanjanje građevina i pripremni radovi na gradilištu</v>
          </cell>
        </row>
        <row r="416">
          <cell r="H416" t="str">
            <v>43.11</v>
          </cell>
          <cell r="I416" t="str">
            <v>Uklanjanje građevina</v>
          </cell>
        </row>
        <row r="417">
          <cell r="H417" t="str">
            <v>43.12</v>
          </cell>
          <cell r="I417" t="str">
            <v>Pripremni radovi na gradilištu</v>
          </cell>
        </row>
        <row r="418">
          <cell r="H418" t="str">
            <v>43.13</v>
          </cell>
          <cell r="I418" t="str">
            <v>Ispitivanje terena za gradnju bušenjem i sondiranjem</v>
          </cell>
        </row>
        <row r="419">
          <cell r="H419" t="str">
            <v>43.20</v>
          </cell>
          <cell r="I419" t="str">
            <v>Elektroinstalacijski  radovi,  uvođenje instalacija  vodovoda, kanalizacije i plina i ostali građevinski instalacijski radovi</v>
          </cell>
        </row>
        <row r="420">
          <cell r="H420" t="str">
            <v>43.21</v>
          </cell>
          <cell r="I420" t="str">
            <v>Elektroinstalacijski radovi</v>
          </cell>
        </row>
        <row r="421">
          <cell r="H421" t="str">
            <v>43.22</v>
          </cell>
          <cell r="I421" t="str">
            <v>Uvođenje instalacija vodovoda, kanalizacije i plina i instalacija za grijanje i klimatizaciju</v>
          </cell>
        </row>
        <row r="422">
          <cell r="H422" t="str">
            <v>43.29</v>
          </cell>
          <cell r="I422" t="str">
            <v>Ostali građevinski instalacijski radovi</v>
          </cell>
        </row>
        <row r="423">
          <cell r="H423" t="str">
            <v>43.30</v>
          </cell>
          <cell r="I423" t="str">
            <v>Završni građevinski radovi</v>
          </cell>
        </row>
        <row r="424">
          <cell r="H424" t="str">
            <v>43.31</v>
          </cell>
          <cell r="I424" t="str">
            <v>Fasadni i štukaturski radovi</v>
          </cell>
        </row>
        <row r="425">
          <cell r="H425" t="str">
            <v>43.32</v>
          </cell>
          <cell r="I425" t="str">
            <v>Ugradnja stolarije</v>
          </cell>
        </row>
        <row r="426">
          <cell r="H426" t="str">
            <v>43.33</v>
          </cell>
          <cell r="I426" t="str">
            <v>Postavljanje podnih i zidnih obloga</v>
          </cell>
        </row>
        <row r="427">
          <cell r="H427" t="str">
            <v>43.34</v>
          </cell>
          <cell r="I427" t="str">
            <v>Bojenje i staklarski radovi</v>
          </cell>
        </row>
        <row r="428">
          <cell r="H428" t="str">
            <v>43.39</v>
          </cell>
          <cell r="I428" t="str">
            <v>Ostali završni građevinski radovi</v>
          </cell>
        </row>
        <row r="429">
          <cell r="H429" t="str">
            <v>43.90</v>
          </cell>
          <cell r="I429" t="str">
            <v>Ostale specijalizirane građevinske djelatnosti</v>
          </cell>
        </row>
        <row r="430">
          <cell r="H430" t="str">
            <v>43.91</v>
          </cell>
          <cell r="I430" t="str">
            <v>Podizanje krovnih konstrukcija i pokrivanje krovova</v>
          </cell>
        </row>
        <row r="431">
          <cell r="H431" t="str">
            <v>43.99</v>
          </cell>
          <cell r="I431" t="str">
            <v>Ostale specijalizirane građevinske djelatnosti, d. n.</v>
          </cell>
        </row>
        <row r="432">
          <cell r="H432" t="str">
            <v>45.00</v>
          </cell>
          <cell r="I432" t="str">
            <v>Trgovina na veliko i na malo motornim vozilima i motociklima; popravak motornih vozila i motocikala</v>
          </cell>
        </row>
        <row r="433">
          <cell r="H433" t="str">
            <v>45.10</v>
          </cell>
          <cell r="I433" t="str">
            <v>Trgovina motornim vozilima</v>
          </cell>
        </row>
        <row r="434">
          <cell r="H434" t="str">
            <v>45.11</v>
          </cell>
          <cell r="I434" t="str">
            <v>Trgovina automobilima i motornim vozilima lake kategorije</v>
          </cell>
        </row>
        <row r="435">
          <cell r="H435" t="str">
            <v>45.19</v>
          </cell>
          <cell r="I435" t="str">
            <v>Trgovina ostalim motornim vozilima</v>
          </cell>
        </row>
        <row r="436">
          <cell r="H436" t="str">
            <v>45.20</v>
          </cell>
          <cell r="I436" t="str">
            <v>Održavanje i popravak motornih vozila</v>
          </cell>
        </row>
        <row r="437">
          <cell r="H437" t="str">
            <v>45.30</v>
          </cell>
          <cell r="I437" t="str">
            <v>Trgovina dijelovima i priborom za motorna vozila</v>
          </cell>
        </row>
        <row r="438">
          <cell r="H438" t="str">
            <v>45.31</v>
          </cell>
          <cell r="I438" t="str">
            <v>Trgovina na veliko dijelovima i priborom za motorna vozila</v>
          </cell>
        </row>
        <row r="439">
          <cell r="H439" t="str">
            <v>45.32</v>
          </cell>
          <cell r="I439" t="str">
            <v>Trgovina na malo dijelovima i priborom za motorna vozila</v>
          </cell>
        </row>
        <row r="440">
          <cell r="H440" t="str">
            <v>45.40</v>
          </cell>
          <cell r="I440" t="str">
            <v>Trgovina motociklima, dijelovima i priborom za motocikle te održavanje i popravak motocikala</v>
          </cell>
        </row>
        <row r="441">
          <cell r="H441" t="str">
            <v>46.00</v>
          </cell>
          <cell r="I441" t="str">
            <v>Trgovina na veliko, osim trgovine motornim  vozilima  i motociklima</v>
          </cell>
        </row>
        <row r="442">
          <cell r="H442" t="str">
            <v>46.10</v>
          </cell>
          <cell r="I442" t="str">
            <v>Trgovina na veliko uz naknadu ili na osnovu ugovora</v>
          </cell>
        </row>
        <row r="443">
          <cell r="H443" t="str">
            <v>46.11</v>
          </cell>
          <cell r="I443" t="str">
            <v>Posredovanje  u  trgovini  poljoprivrednim  sirovinama,  živim životinjama, tekstilnim sirovinama i poluproizvodima</v>
          </cell>
        </row>
        <row r="444">
          <cell r="H444" t="str">
            <v>46.12</v>
          </cell>
          <cell r="I444" t="str">
            <v>Posredovanje u trgovini gorivima, rudama, metalima i industrijskim hemikalijama</v>
          </cell>
        </row>
        <row r="445">
          <cell r="H445" t="str">
            <v>46.13</v>
          </cell>
          <cell r="I445" t="str">
            <v>Posredovanje  u  trgovini  drvenom  građom  i  građevinskim materijalom</v>
          </cell>
        </row>
        <row r="446">
          <cell r="H446" t="str">
            <v>46.14</v>
          </cell>
          <cell r="I446" t="str">
            <v>Posredovanje u trgovini mašinima, industrijskom opremom, brodovima i avionima</v>
          </cell>
        </row>
        <row r="447">
          <cell r="H447" t="str">
            <v>46.15</v>
          </cell>
          <cell r="I447" t="str">
            <v>Posredovanje  u  trgovini  namještajem,  proizvodima  za domaćinstvo i željeznom robom</v>
          </cell>
        </row>
        <row r="448">
          <cell r="H448" t="str">
            <v>46.16</v>
          </cell>
          <cell r="I448" t="str">
            <v>Posredovanje u trgovini tekstilom, odjećom, krznom, obućom i kožnim proizvodima</v>
          </cell>
        </row>
        <row r="449">
          <cell r="H449" t="str">
            <v>46.17</v>
          </cell>
          <cell r="I449" t="str">
            <v>Posredovanje u trgovini hranom, pićima i duhanom</v>
          </cell>
        </row>
        <row r="450">
          <cell r="H450" t="str">
            <v>46.18</v>
          </cell>
          <cell r="I450" t="str">
            <v>Posredovanje u trgovini specijaliziranoj za određene proizvode ili grupe ostalih proizvoda</v>
          </cell>
        </row>
        <row r="451">
          <cell r="H451" t="str">
            <v>46.19</v>
          </cell>
          <cell r="I451" t="str">
            <v>Posredovanje u trgovini raznovrsnim proizvodima</v>
          </cell>
        </row>
        <row r="452">
          <cell r="H452" t="str">
            <v>46.20</v>
          </cell>
          <cell r="I452" t="str">
            <v>Trgovina na veliko poljoprivrednim sirovinama i živim životinjama</v>
          </cell>
        </row>
        <row r="453">
          <cell r="H453" t="str">
            <v>46.21</v>
          </cell>
          <cell r="I453" t="str">
            <v>Trgovina na veliko žitaricama, sirovim duhanom, sjemenjem i hranom za životinje</v>
          </cell>
        </row>
        <row r="454">
          <cell r="H454" t="str">
            <v>46.22</v>
          </cell>
          <cell r="I454" t="str">
            <v>Trgovina na veliko cvijećem i sadnicama</v>
          </cell>
        </row>
        <row r="455">
          <cell r="H455" t="str">
            <v>46.23</v>
          </cell>
          <cell r="I455" t="str">
            <v>Trgovina na veliko živim životinjama</v>
          </cell>
        </row>
        <row r="456">
          <cell r="H456" t="str">
            <v>46.24</v>
          </cell>
          <cell r="I456" t="str">
            <v>Trgovina na veliko sirovim, štavljenim i dovršenim kožama</v>
          </cell>
        </row>
        <row r="457">
          <cell r="H457" t="str">
            <v>46.30</v>
          </cell>
          <cell r="I457" t="str">
            <v>Trgovina na veliko hranom, pićima i duhanskim proizvodima</v>
          </cell>
        </row>
        <row r="458">
          <cell r="H458" t="str">
            <v>46.31</v>
          </cell>
          <cell r="I458" t="str">
            <v>Trgovina na veliko voćem i povrćem</v>
          </cell>
        </row>
        <row r="459">
          <cell r="H459" t="str">
            <v>46.32</v>
          </cell>
          <cell r="I459" t="str">
            <v>Trgovina na veliko mesom i mesnim proizvodima</v>
          </cell>
        </row>
        <row r="460">
          <cell r="H460" t="str">
            <v>46.33</v>
          </cell>
          <cell r="I460" t="str">
            <v>Trgovina na veliko mlijekom, mliječnim proizvodima, jajima, jestivim uljima i mastima</v>
          </cell>
        </row>
        <row r="461">
          <cell r="H461" t="str">
            <v>46.34</v>
          </cell>
          <cell r="I461" t="str">
            <v>Trgovina na veliko pićima</v>
          </cell>
        </row>
        <row r="462">
          <cell r="H462" t="str">
            <v>46.35</v>
          </cell>
          <cell r="I462" t="str">
            <v>Trgovina na veliko duhanskim proizvodima</v>
          </cell>
        </row>
        <row r="463">
          <cell r="H463" t="str">
            <v>46.36</v>
          </cell>
          <cell r="I463" t="str">
            <v>Trgovina na veliko šećerom, čokoladom i slatkišima</v>
          </cell>
        </row>
        <row r="464">
          <cell r="H464" t="str">
            <v>46.37</v>
          </cell>
          <cell r="I464" t="str">
            <v>Trgovina na veliko kafom, čajem, kakaom i začinima</v>
          </cell>
        </row>
        <row r="465">
          <cell r="H465" t="str">
            <v>46.38</v>
          </cell>
          <cell r="I465" t="str">
            <v>Trgovina na veliko ostalom hranom, uključujući ribe, ljuskare i mekušce</v>
          </cell>
        </row>
        <row r="466">
          <cell r="H466" t="str">
            <v>46.39</v>
          </cell>
          <cell r="I466" t="str">
            <v>Nespecijalizirana  trgovina  na  veliko  hranom,  pićima  i duhanskim proizvodima</v>
          </cell>
        </row>
        <row r="467">
          <cell r="H467" t="str">
            <v>46.40</v>
          </cell>
          <cell r="I467" t="str">
            <v>Trgovina na veliko proizvodima za domaćinstvo</v>
          </cell>
        </row>
        <row r="468">
          <cell r="H468" t="str">
            <v>46.41</v>
          </cell>
          <cell r="I468" t="str">
            <v>Trgovina na veliko tekstilom</v>
          </cell>
        </row>
        <row r="469">
          <cell r="H469" t="str">
            <v>46.42</v>
          </cell>
          <cell r="I469" t="str">
            <v>Trgovina na veliko odjećom i obućom</v>
          </cell>
        </row>
        <row r="470">
          <cell r="H470" t="str">
            <v>46.43</v>
          </cell>
          <cell r="I470" t="str">
            <v>Trgovina na veliko električnim aparatima za domaćinstvo</v>
          </cell>
        </row>
        <row r="471">
          <cell r="H471" t="str">
            <v>46.44</v>
          </cell>
          <cell r="I471" t="str">
            <v>Trgovina na veliko porculanom,  proizvodima od stakla i sredstvima za čišćenje</v>
          </cell>
        </row>
        <row r="472">
          <cell r="H472" t="str">
            <v>46.45</v>
          </cell>
          <cell r="I472" t="str">
            <v>Trgovina na veliko parfemima i kozmetikom</v>
          </cell>
        </row>
        <row r="473">
          <cell r="H473" t="str">
            <v>46.46</v>
          </cell>
          <cell r="I473" t="str">
            <v>Trgovina na veliko farmaceutskim proizvodima</v>
          </cell>
        </row>
        <row r="474">
          <cell r="H474" t="str">
            <v>46.47</v>
          </cell>
          <cell r="I474" t="str">
            <v>Trgovina  na  veliko  namještajem,  tepisima  i  opremom  za rasvjetu</v>
          </cell>
        </row>
        <row r="475">
          <cell r="H475" t="str">
            <v>46.48</v>
          </cell>
          <cell r="I475" t="str">
            <v>Trgovina na veliko satovima i nakitom</v>
          </cell>
        </row>
        <row r="476">
          <cell r="H476" t="str">
            <v>46.49</v>
          </cell>
          <cell r="I476" t="str">
            <v>Trgovina na veliko ostalim proizvodima za domaćinstvo</v>
          </cell>
        </row>
        <row r="477">
          <cell r="H477" t="str">
            <v>46.50</v>
          </cell>
          <cell r="I477" t="str">
            <v>Trgovina na veliko informacijsko-komunikacijskom opremom</v>
          </cell>
        </row>
        <row r="478">
          <cell r="H478" t="str">
            <v>46.51</v>
          </cell>
          <cell r="I478" t="str">
            <v>Trgovina na veliko računarima, perifernom opremom i softverom</v>
          </cell>
        </row>
        <row r="479">
          <cell r="H479" t="str">
            <v>46.52</v>
          </cell>
          <cell r="I479" t="str">
            <v>Trgovina  na veliko  elektroničkim  i  telekomunikacijskim dijelovima i opremom</v>
          </cell>
        </row>
        <row r="480">
          <cell r="H480" t="str">
            <v>46.60</v>
          </cell>
          <cell r="I480" t="str">
            <v>Trgovina na veliko ostalim mašinima, opremom i priborom</v>
          </cell>
        </row>
        <row r="481">
          <cell r="H481" t="str">
            <v>46.61</v>
          </cell>
          <cell r="I481" t="str">
            <v>Trgovina  na veliko poljoprivrednim  mašinima, opremom i priborom</v>
          </cell>
        </row>
        <row r="482">
          <cell r="H482" t="str">
            <v>46.62</v>
          </cell>
          <cell r="I482" t="str">
            <v>Trgovina na veliko alatnim mašinima</v>
          </cell>
        </row>
        <row r="483">
          <cell r="H483" t="str">
            <v>46.63</v>
          </cell>
          <cell r="I483" t="str">
            <v>Trgovina na veliko mašinima za rudarstvo i građevinarstvo</v>
          </cell>
        </row>
        <row r="484">
          <cell r="H484" t="str">
            <v>46.64</v>
          </cell>
          <cell r="I484" t="str">
            <v>Trgovina na veliko mašinima za tekstilnu industriju te mašinima za šivanje i pletenje</v>
          </cell>
        </row>
        <row r="485">
          <cell r="H485" t="str">
            <v>46.65</v>
          </cell>
          <cell r="I485" t="str">
            <v>Trgovina na veliko kancelarijskim namještajem</v>
          </cell>
        </row>
        <row r="486">
          <cell r="H486" t="str">
            <v>46.66</v>
          </cell>
          <cell r="I486" t="str">
            <v>Trgovina na veliko ostalim kancelarijskim mašinima i opremom</v>
          </cell>
        </row>
        <row r="487">
          <cell r="H487" t="str">
            <v>46.69</v>
          </cell>
          <cell r="I487" t="str">
            <v>Trgovina na veliko ostalim mašinima i opremom</v>
          </cell>
        </row>
        <row r="488">
          <cell r="H488" t="str">
            <v>46.70</v>
          </cell>
          <cell r="I488" t="str">
            <v>Ostala specijalizirana trgovina na veliko</v>
          </cell>
        </row>
        <row r="489">
          <cell r="H489" t="str">
            <v>46.71</v>
          </cell>
          <cell r="I489" t="str">
            <v>Trgovina na veliko krutim, tečnim i plinovitim gorivima i srodnim proizvodima</v>
          </cell>
        </row>
        <row r="490">
          <cell r="H490" t="str">
            <v>46.72</v>
          </cell>
          <cell r="I490" t="str">
            <v>Trgovina na veliko metalima i metalnim rudama</v>
          </cell>
        </row>
        <row r="491">
          <cell r="H491" t="str">
            <v>46.73</v>
          </cell>
          <cell r="I491" t="str">
            <v>Trgovina na veliko drvom, građevinskim materijalom i sanitarnom opremom</v>
          </cell>
        </row>
        <row r="492">
          <cell r="H492" t="str">
            <v>46.74</v>
          </cell>
          <cell r="I492" t="str">
            <v>Trgovina na veliko metalnom robom, instalacijskim materijalom, uređajima i opremom za vodovod i grijanje</v>
          </cell>
        </row>
        <row r="493">
          <cell r="H493" t="str">
            <v>46.75</v>
          </cell>
          <cell r="I493" t="str">
            <v>Trgovina na veliko hemijskim proizvodima</v>
          </cell>
        </row>
        <row r="494">
          <cell r="H494" t="str">
            <v>46.76</v>
          </cell>
          <cell r="I494" t="str">
            <v>Trgovina na veliko ostalim poluproizvodima</v>
          </cell>
        </row>
        <row r="495">
          <cell r="H495" t="str">
            <v>46.77</v>
          </cell>
          <cell r="I495" t="str">
            <v>Trgovina na veliko ostacima i otpacima</v>
          </cell>
        </row>
        <row r="496">
          <cell r="H496" t="str">
            <v>46.90</v>
          </cell>
          <cell r="I496" t="str">
            <v>Nespecijalizirana trgovina na veliko</v>
          </cell>
        </row>
        <row r="497">
          <cell r="H497" t="str">
            <v>47.00</v>
          </cell>
          <cell r="I497" t="str">
            <v>Trgovina na malo, osim trgovine motornim vozilima i motociklima</v>
          </cell>
        </row>
        <row r="498">
          <cell r="H498" t="str">
            <v>47.10</v>
          </cell>
          <cell r="I498" t="str">
            <v>Trgovina na malo u nespecijaliziranim prodavnicama</v>
          </cell>
        </row>
        <row r="499">
          <cell r="H499" t="str">
            <v>47.11</v>
          </cell>
          <cell r="I499" t="str">
            <v>Trgovina na malo u nespecijaliziranim prodavnicama pretežno hranom, pićima i duhanskim proizvodima</v>
          </cell>
        </row>
        <row r="500">
          <cell r="H500" t="str">
            <v>47.19</v>
          </cell>
          <cell r="I500" t="str">
            <v>Ostala trgovina na malo u nespecijaliziranim prodavnicama</v>
          </cell>
        </row>
        <row r="501">
          <cell r="H501" t="str">
            <v>47.20</v>
          </cell>
          <cell r="I501" t="str">
            <v>Trgovina na malo hranom, pićima i duhanskim proizvodima u specijaliziranim prodavnicama</v>
          </cell>
        </row>
        <row r="502">
          <cell r="H502" t="str">
            <v>47.21</v>
          </cell>
          <cell r="I502" t="str">
            <v>Trgovina na malo voćem i povrćem u specijaliziranim prodavnicama</v>
          </cell>
        </row>
        <row r="503">
          <cell r="H503" t="str">
            <v>47.22</v>
          </cell>
          <cell r="I503" t="str">
            <v>Trgovina  na  malo  mesom  i  mesnim  proizvodima  u specijaliziranim prodavnicama</v>
          </cell>
        </row>
        <row r="504">
          <cell r="H504" t="str">
            <v>47.23</v>
          </cell>
          <cell r="I504" t="str">
            <v>Trgovina  na malo ribama,  ljuskarima  i mekušcima  u specijaliziranim prodavnicama</v>
          </cell>
        </row>
        <row r="505">
          <cell r="H505" t="str">
            <v>47.24</v>
          </cell>
          <cell r="I505" t="str">
            <v>Trgovina na malo hljebom, proizvodima od brašna, kolačima i slatkišima u specijaliziranim prodavnicama</v>
          </cell>
        </row>
        <row r="506">
          <cell r="H506" t="str">
            <v>47.25</v>
          </cell>
          <cell r="I506" t="str">
            <v>Trgovina na malo pićima u specijaliziranim prodavnicama</v>
          </cell>
        </row>
        <row r="507">
          <cell r="H507" t="str">
            <v>47.26</v>
          </cell>
          <cell r="I507" t="str">
            <v>Trgovina na malo duhanskim proizvodima u specijaliziranim prodavnicama</v>
          </cell>
        </row>
        <row r="508">
          <cell r="H508" t="str">
            <v>47.29</v>
          </cell>
          <cell r="I508" t="str">
            <v>Ostala trgovina na malo prehrambenim proizvodima u specijaliziranim prodavnicama</v>
          </cell>
        </row>
        <row r="509">
          <cell r="H509" t="str">
            <v>47.30</v>
          </cell>
          <cell r="I509" t="str">
            <v>Trgovina na malo motornim gorivima u specijaliziranim prodavnicama</v>
          </cell>
        </row>
        <row r="510">
          <cell r="H510" t="str">
            <v>47.40</v>
          </cell>
          <cell r="I510" t="str">
            <v>Trgovina na malo informacijsko-komunikacijskom opremom u specijaliziranim prodavnicama</v>
          </cell>
        </row>
        <row r="511">
          <cell r="H511" t="str">
            <v>47.41</v>
          </cell>
          <cell r="I511" t="str">
            <v>Trgovina na malo računarima,  perifernim jedinicama i softverom u specijaliziranim prodavnicama</v>
          </cell>
        </row>
        <row r="512">
          <cell r="H512" t="str">
            <v>47.42</v>
          </cell>
          <cell r="I512" t="str">
            <v>Trgovina na malo telekomunikacijskom opremom u specijaliziranim prodavnicama</v>
          </cell>
        </row>
        <row r="513">
          <cell r="H513" t="str">
            <v>47.43</v>
          </cell>
          <cell r="I513" t="str">
            <v>Trgovina na malo audio i videoopremom u specijaliziranim prodavnicama</v>
          </cell>
        </row>
        <row r="514">
          <cell r="H514" t="str">
            <v>47.50</v>
          </cell>
          <cell r="I514" t="str">
            <v>Trgovina na malo ostalom opremom za domaćinstvo u specijaliziranim prodavnicama</v>
          </cell>
        </row>
        <row r="515">
          <cell r="H515" t="str">
            <v>47.51</v>
          </cell>
          <cell r="I515" t="str">
            <v>Trgovina na malo tekstilom u specijaliziranim prodavnicama</v>
          </cell>
        </row>
        <row r="516">
          <cell r="H516" t="str">
            <v>47.52</v>
          </cell>
          <cell r="I516" t="str">
            <v>Trgovina  na  malo metalnom  robom, bojama  i  staklom  u specijaliziranim prodavnicama</v>
          </cell>
        </row>
        <row r="517">
          <cell r="H517" t="str">
            <v>47.53</v>
          </cell>
          <cell r="I517" t="str">
            <v>Trgovina na malo tepisima i prostiračima za pod, zidnim i podnim oblogama u specijaliziranim prodavnicama</v>
          </cell>
        </row>
        <row r="518">
          <cell r="H518" t="str">
            <v>47.54</v>
          </cell>
          <cell r="I518" t="str">
            <v>Trgovina na malo električnim aparatima za domaćinstvo u specijaliziranim prodavnicama</v>
          </cell>
        </row>
        <row r="519">
          <cell r="H519" t="str">
            <v>47.59</v>
          </cell>
          <cell r="I519" t="str">
            <v>Trgovina na malo namještajem, opremom za rasvjetu i ostalim proizvodima za domaćinstvo u specijaliziranim prodavnicama</v>
          </cell>
        </row>
        <row r="520">
          <cell r="H520" t="str">
            <v>47.60</v>
          </cell>
          <cell r="I520" t="str">
            <v>Trgovina na malo proizvodima za kulturu i rekreaciju u specijaliziranim prodavnicama</v>
          </cell>
        </row>
        <row r="521">
          <cell r="H521" t="str">
            <v>47.61</v>
          </cell>
          <cell r="I521" t="str">
            <v>Trgovina na malo knjigama u specijaliziranim prodavnicama</v>
          </cell>
        </row>
        <row r="522">
          <cell r="H522" t="str">
            <v>47.62</v>
          </cell>
          <cell r="I522" t="str">
            <v>Trgovina na malo  novinama, papirnom robom  i pisaćim priborom u specijaliziranim prodavnicama</v>
          </cell>
        </row>
        <row r="523">
          <cell r="H523" t="str">
            <v>47.63</v>
          </cell>
          <cell r="I523" t="str">
            <v>Trgovina na malo muzičkim i videozapisima u specijaliziranim prodavnicama</v>
          </cell>
        </row>
        <row r="524">
          <cell r="H524" t="str">
            <v>47.64</v>
          </cell>
          <cell r="I524" t="str">
            <v>Trgovina na  malo  sportskom  opremom  u  specijaliziranim prodavnicama</v>
          </cell>
        </row>
        <row r="525">
          <cell r="H525" t="str">
            <v>47.65</v>
          </cell>
          <cell r="I525" t="str">
            <v>Trgovina na malo igrama i igračkama u specijaliziranim prodavnicama</v>
          </cell>
        </row>
        <row r="526">
          <cell r="H526" t="str">
            <v>47.70</v>
          </cell>
          <cell r="I526" t="str">
            <v>Trgovina  na  malo  ostalom  robom  u  specijaliziranim prodavnicama</v>
          </cell>
        </row>
        <row r="527">
          <cell r="H527" t="str">
            <v>47.71</v>
          </cell>
          <cell r="I527" t="str">
            <v>Trgovina na malo odjećom u specijaliziranim prodavnicama</v>
          </cell>
        </row>
        <row r="528">
          <cell r="H528" t="str">
            <v>47.72</v>
          </cell>
          <cell r="I528" t="str">
            <v>Trgovina na malo obućom i proizvodima od kože u specijaliziranim prodavnicama</v>
          </cell>
        </row>
        <row r="529">
          <cell r="H529" t="str">
            <v>47.73</v>
          </cell>
          <cell r="I529" t="str">
            <v>Apoteke</v>
          </cell>
        </row>
        <row r="530">
          <cell r="H530" t="str">
            <v>47.74</v>
          </cell>
          <cell r="I530" t="str">
            <v>Trgovina  na  malo  medicinskim  preparatima  i  ortopedskim pomagalima u specijaliziranim prodavnicama</v>
          </cell>
        </row>
        <row r="531">
          <cell r="H531" t="str">
            <v>47.75</v>
          </cell>
          <cell r="I531" t="str">
            <v>Trgovina  na  malo  kozmetičkim  i toaletnim  proizvodima u specijaliziranim prodavnicama</v>
          </cell>
        </row>
        <row r="532">
          <cell r="H532" t="str">
            <v>47.76</v>
          </cell>
          <cell r="I532" t="str">
            <v>Trgovina na malo cvijećem, sadnicama, sjemenjem, gnojivom, kućnim  ljubimcima  i  hranom  za  kućne  ljubimce  u specijaliziranim prodavnicama</v>
          </cell>
        </row>
        <row r="533">
          <cell r="H533" t="str">
            <v>47.77</v>
          </cell>
          <cell r="I533" t="str">
            <v>Trgovina na malo satovima i nakitom u specijaliziranim prodavnicama</v>
          </cell>
        </row>
        <row r="534">
          <cell r="H534" t="str">
            <v>47.78</v>
          </cell>
          <cell r="I534" t="str">
            <v>Ostala  trgovina  na  malo  novom  robom  u specijaliziranim prodavnicama</v>
          </cell>
        </row>
        <row r="535">
          <cell r="H535" t="str">
            <v>47.79</v>
          </cell>
          <cell r="I535" t="str">
            <v>Trgovina  na malo rabljenom robom u specijaliziranim prodavnicama</v>
          </cell>
        </row>
        <row r="536">
          <cell r="H536" t="str">
            <v>47.80</v>
          </cell>
          <cell r="I536" t="str">
            <v>Trgovina na malo na štandovima i tržnicama</v>
          </cell>
        </row>
        <row r="537">
          <cell r="H537" t="str">
            <v>47.81</v>
          </cell>
          <cell r="I537" t="str">
            <v>Trgovina na malo hranom, pićima i duhanskim proizvodima na štandovima i tržnicama</v>
          </cell>
        </row>
        <row r="538">
          <cell r="H538" t="str">
            <v>47.82</v>
          </cell>
          <cell r="I538" t="str">
            <v>Trgovina na malo tekstilom, odjećom i obućom na štandovima i tržnicama</v>
          </cell>
        </row>
        <row r="539">
          <cell r="H539" t="str">
            <v>47.89</v>
          </cell>
          <cell r="I539" t="str">
            <v>Trgovina na malo ostalom robom na štandovima i tržnicama</v>
          </cell>
        </row>
        <row r="540">
          <cell r="H540" t="str">
            <v>47.90</v>
          </cell>
          <cell r="I540" t="str">
            <v>Trgovina na malo izvan prodavnica, štandova i tržnica</v>
          </cell>
        </row>
        <row r="541">
          <cell r="H541" t="str">
            <v>47.91</v>
          </cell>
          <cell r="I541" t="str">
            <v>Trgovina na malo putem pošte ili interneta</v>
          </cell>
        </row>
        <row r="542">
          <cell r="H542" t="str">
            <v>47.99</v>
          </cell>
          <cell r="I542" t="str">
            <v>Ostala trgovina na malo izvan prodavnica, štandova i tržnica</v>
          </cell>
        </row>
        <row r="543">
          <cell r="H543" t="str">
            <v>49.00</v>
          </cell>
          <cell r="I543" t="str">
            <v>Kopneni prijevoz i cjevovodni transport</v>
          </cell>
        </row>
        <row r="544">
          <cell r="H544" t="str">
            <v>49.10</v>
          </cell>
          <cell r="I544" t="str">
            <v>Željeznički prijevoz putnika, međugradski</v>
          </cell>
        </row>
        <row r="545">
          <cell r="H545" t="str">
            <v>49.20</v>
          </cell>
          <cell r="I545" t="str">
            <v>Željeznički prijevoz robe</v>
          </cell>
        </row>
        <row r="546">
          <cell r="H546" t="str">
            <v>49.30</v>
          </cell>
          <cell r="I546" t="str">
            <v>Ostali kopneni prijevoz putnika</v>
          </cell>
        </row>
        <row r="547">
          <cell r="H547" t="str">
            <v>49.31</v>
          </cell>
          <cell r="I547" t="str">
            <v>Gradski i prigradski kopneni prijevoz putnika</v>
          </cell>
        </row>
        <row r="548">
          <cell r="H548" t="str">
            <v>49.32</v>
          </cell>
          <cell r="I548" t="str">
            <v>Taksi služba</v>
          </cell>
        </row>
        <row r="549">
          <cell r="H549" t="str">
            <v>49.39</v>
          </cell>
          <cell r="I549" t="str">
            <v>Ostali kopneni prijevoz putnika, d. n.</v>
          </cell>
        </row>
        <row r="550">
          <cell r="H550" t="str">
            <v>49.40</v>
          </cell>
          <cell r="I550" t="str">
            <v>Cestovni prijevoz robe i usluge preseljenja</v>
          </cell>
        </row>
        <row r="551">
          <cell r="H551" t="str">
            <v>49.41</v>
          </cell>
          <cell r="I551" t="str">
            <v>Cestovni prijevoz robe</v>
          </cell>
        </row>
        <row r="552">
          <cell r="H552" t="str">
            <v>49.42</v>
          </cell>
          <cell r="I552" t="str">
            <v>Usluge preseljenja</v>
          </cell>
        </row>
        <row r="553">
          <cell r="H553" t="str">
            <v>49.50</v>
          </cell>
          <cell r="I553" t="str">
            <v>Cjevovodni transport</v>
          </cell>
        </row>
        <row r="554">
          <cell r="H554" t="str">
            <v>50.00</v>
          </cell>
          <cell r="I554" t="str">
            <v>Vodeni prijevoz</v>
          </cell>
        </row>
        <row r="555">
          <cell r="H555" t="str">
            <v>50.10</v>
          </cell>
          <cell r="I555" t="str">
            <v>Pomorski i priobalni prijevoz putnika</v>
          </cell>
        </row>
        <row r="556">
          <cell r="H556" t="str">
            <v>50.20</v>
          </cell>
          <cell r="I556" t="str">
            <v>Pomorski i priobalni prijevoz robe</v>
          </cell>
        </row>
        <row r="557">
          <cell r="H557" t="str">
            <v>50.30</v>
          </cell>
          <cell r="I557" t="str">
            <v>Prijevoz putnika unutrašnjim vodenim putevima</v>
          </cell>
        </row>
        <row r="558">
          <cell r="H558" t="str">
            <v>50.40</v>
          </cell>
          <cell r="I558" t="str">
            <v>Prijevoz robe unutrašnjim vodenim putevima</v>
          </cell>
        </row>
        <row r="559">
          <cell r="H559" t="str">
            <v>51.00</v>
          </cell>
          <cell r="I559" t="str">
            <v>Zračni prijevoz</v>
          </cell>
        </row>
        <row r="560">
          <cell r="H560" t="str">
            <v>51.10</v>
          </cell>
          <cell r="I560" t="str">
            <v>Zračni prijevoz putnika</v>
          </cell>
        </row>
        <row r="561">
          <cell r="H561" t="str">
            <v>51.20</v>
          </cell>
          <cell r="I561" t="str">
            <v>Zračni prijevoz robe i svemirski prijevoz</v>
          </cell>
        </row>
        <row r="562">
          <cell r="H562" t="str">
            <v>51.21</v>
          </cell>
          <cell r="I562" t="str">
            <v>Zračni prijevoz robe</v>
          </cell>
        </row>
        <row r="563">
          <cell r="H563" t="str">
            <v>51.22</v>
          </cell>
          <cell r="I563" t="str">
            <v>Svemirski prijevoz</v>
          </cell>
        </row>
        <row r="564">
          <cell r="H564" t="str">
            <v>52.00</v>
          </cell>
          <cell r="I564" t="str">
            <v>Skladištenje i pomoćne djelatnosti u prijevozu</v>
          </cell>
        </row>
        <row r="565">
          <cell r="H565" t="str">
            <v>52.10</v>
          </cell>
          <cell r="I565" t="str">
            <v>Skladištenje robe</v>
          </cell>
        </row>
        <row r="566">
          <cell r="H566" t="str">
            <v>52.20</v>
          </cell>
          <cell r="I566" t="str">
            <v>Pomoćne djelatnosti u prijevozu</v>
          </cell>
        </row>
        <row r="567">
          <cell r="H567" t="str">
            <v>52.21</v>
          </cell>
          <cell r="I567" t="str">
            <v>Uslužne djelatnosti u vezi s kopnenim prijevozom</v>
          </cell>
        </row>
        <row r="568">
          <cell r="H568" t="str">
            <v>52.22</v>
          </cell>
          <cell r="I568" t="str">
            <v>Uslužne djelatnosti u vezi s vodenim prijevozom</v>
          </cell>
        </row>
        <row r="569">
          <cell r="H569" t="str">
            <v>52.23</v>
          </cell>
          <cell r="I569" t="str">
            <v>Uslužne djelatnosti u vezi sa zračnim prijevozom</v>
          </cell>
        </row>
        <row r="570">
          <cell r="H570" t="str">
            <v>52.24</v>
          </cell>
          <cell r="I570" t="str">
            <v>Pretovar tereta</v>
          </cell>
        </row>
        <row r="571">
          <cell r="H571" t="str">
            <v>52.29</v>
          </cell>
          <cell r="I571" t="str">
            <v>Ostale pomoćne djelatnosti u prijevozu</v>
          </cell>
        </row>
        <row r="572">
          <cell r="H572" t="str">
            <v>53.00</v>
          </cell>
          <cell r="I572" t="str">
            <v>Poštanske i kurirske djelatnosti</v>
          </cell>
        </row>
        <row r="573">
          <cell r="H573" t="str">
            <v>53.10</v>
          </cell>
          <cell r="I573" t="str">
            <v>Djelatnosti pružanja univerzalnih poštanskih usluga</v>
          </cell>
        </row>
        <row r="574">
          <cell r="H574" t="str">
            <v>53.20</v>
          </cell>
          <cell r="I574" t="str">
            <v>Djelatnosti pružanja ostalih poštanskih i kurirskih usluga</v>
          </cell>
        </row>
        <row r="575">
          <cell r="H575" t="str">
            <v>55.00</v>
          </cell>
          <cell r="I575" t="str">
            <v>Smještaj</v>
          </cell>
        </row>
        <row r="576">
          <cell r="H576" t="str">
            <v>55.10</v>
          </cell>
          <cell r="I576" t="str">
            <v>Hoteli i sličan smještaj</v>
          </cell>
        </row>
        <row r="577">
          <cell r="H577" t="str">
            <v>55.20</v>
          </cell>
          <cell r="I577" t="str">
            <v>Odmarališta i slični objekti za kraći odmor</v>
          </cell>
        </row>
        <row r="578">
          <cell r="H578" t="str">
            <v>55.30</v>
          </cell>
          <cell r="I578" t="str">
            <v>Kampovi i prostori za kampiranje</v>
          </cell>
        </row>
        <row r="579">
          <cell r="H579" t="str">
            <v>55.90</v>
          </cell>
          <cell r="I579" t="str">
            <v>Ostali smještaj</v>
          </cell>
        </row>
        <row r="580">
          <cell r="H580" t="str">
            <v>56.00</v>
          </cell>
          <cell r="I580" t="str">
            <v>Djelatnosti pripreme i usluživanja hrane i pića</v>
          </cell>
        </row>
        <row r="581">
          <cell r="H581" t="str">
            <v>56.10</v>
          </cell>
          <cell r="I581" t="str">
            <v>Djelatnosti restorana i ostalih objekata za pripremu i usluživanje hrane</v>
          </cell>
        </row>
        <row r="582">
          <cell r="H582" t="str">
            <v>56.20</v>
          </cell>
          <cell r="I582" t="str">
            <v>Djelatnosti  keteringa  i  ostale  djelatnosti  pripreme  i usluživanja hrane</v>
          </cell>
        </row>
        <row r="583">
          <cell r="H583" t="str">
            <v>56.21</v>
          </cell>
          <cell r="I583" t="str">
            <v>Djelatnosti keteringa</v>
          </cell>
        </row>
        <row r="584">
          <cell r="H584" t="str">
            <v>56.29</v>
          </cell>
          <cell r="I584" t="str">
            <v>Ostale djelatnosti pripreme i usluživanja hrane</v>
          </cell>
        </row>
        <row r="585">
          <cell r="H585" t="str">
            <v>56.30</v>
          </cell>
          <cell r="I585" t="str">
            <v>Djelatnosti pripreme i usluživanja pića</v>
          </cell>
        </row>
        <row r="586">
          <cell r="H586" t="str">
            <v>58.00</v>
          </cell>
          <cell r="I586" t="str">
            <v>Izdavačke djelatnosti</v>
          </cell>
        </row>
        <row r="587">
          <cell r="H587" t="str">
            <v>58.10</v>
          </cell>
          <cell r="I587" t="str">
            <v>Izdavanje knjiga, periodičnih publikacija i ostale izdavačke djelatnosti</v>
          </cell>
        </row>
        <row r="588">
          <cell r="H588" t="str">
            <v>58.11</v>
          </cell>
          <cell r="I588" t="str">
            <v>Izdavanje knjiga</v>
          </cell>
        </row>
        <row r="589">
          <cell r="H589" t="str">
            <v>58.12</v>
          </cell>
          <cell r="I589" t="str">
            <v>Izdavanje imenika i popisa korisničkih adresa</v>
          </cell>
        </row>
        <row r="590">
          <cell r="H590" t="str">
            <v>58.13</v>
          </cell>
          <cell r="I590" t="str">
            <v>Izdavanje novina</v>
          </cell>
        </row>
        <row r="591">
          <cell r="H591" t="str">
            <v>58.14</v>
          </cell>
          <cell r="I591" t="str">
            <v>Izdavanje časopisa i periodičnih publikacija</v>
          </cell>
        </row>
        <row r="592">
          <cell r="H592" t="str">
            <v>58.19</v>
          </cell>
          <cell r="I592" t="str">
            <v>Ostala izdavačka djelatnost</v>
          </cell>
        </row>
        <row r="593">
          <cell r="H593" t="str">
            <v>58.20</v>
          </cell>
          <cell r="I593" t="str">
            <v>Izdavanje softvera</v>
          </cell>
        </row>
        <row r="594">
          <cell r="H594" t="str">
            <v>58.21</v>
          </cell>
          <cell r="I594" t="str">
            <v>Izdavanje računarskih igara</v>
          </cell>
        </row>
        <row r="595">
          <cell r="H595" t="str">
            <v>58.29</v>
          </cell>
          <cell r="I595" t="str">
            <v>Izdavanje ostalog softvera</v>
          </cell>
        </row>
        <row r="596">
          <cell r="H596" t="str">
            <v>59.00</v>
          </cell>
          <cell r="I596" t="str">
            <v>Proizvodnja filmova, videofilmova i televizijskog programa, djelatnosti snimanja zvučnih zapisa i izdavanja muzičkih zapisa</v>
          </cell>
        </row>
        <row r="597">
          <cell r="H597" t="str">
            <v>59.10</v>
          </cell>
          <cell r="I597" t="str">
            <v>Proizvodnja i distribucija filmova, videofilmova i televizijskog programa</v>
          </cell>
        </row>
        <row r="598">
          <cell r="H598" t="str">
            <v>59.11</v>
          </cell>
          <cell r="I598" t="str">
            <v>Proizvodnja filmova, videofilmova i televizijskog programa</v>
          </cell>
        </row>
        <row r="599">
          <cell r="H599" t="str">
            <v>59.12</v>
          </cell>
          <cell r="I599" t="str">
            <v>Djelatnosti koje slijede nakon proizvodnje filmova, videofilmova i televizijskog programa</v>
          </cell>
        </row>
        <row r="600">
          <cell r="H600" t="str">
            <v>59.13</v>
          </cell>
          <cell r="I600" t="str">
            <v>Distribucija filmova, videofilmova i televizijskog programa</v>
          </cell>
        </row>
        <row r="601">
          <cell r="H601" t="str">
            <v>59.14</v>
          </cell>
          <cell r="I601" t="str">
            <v>Djelatnosti prikazivanja filmova</v>
          </cell>
        </row>
        <row r="602">
          <cell r="H602" t="str">
            <v>59.20</v>
          </cell>
          <cell r="I602" t="str">
            <v>Djelatnosti snimanja zvučnih zapisa i izdavanja muzičkih zapisa</v>
          </cell>
        </row>
        <row r="603">
          <cell r="H603" t="str">
            <v>60.00</v>
          </cell>
          <cell r="I603" t="str">
            <v>Emitiranje programa</v>
          </cell>
        </row>
        <row r="604">
          <cell r="H604" t="str">
            <v>60.10</v>
          </cell>
          <cell r="I604" t="str">
            <v>Emitiranje radijskog programa</v>
          </cell>
        </row>
        <row r="605">
          <cell r="H605" t="str">
            <v>60.20</v>
          </cell>
          <cell r="I605" t="str">
            <v>Emitiranje televizijskog programa</v>
          </cell>
        </row>
        <row r="606">
          <cell r="H606" t="str">
            <v>61.00</v>
          </cell>
          <cell r="I606" t="str">
            <v>Telekomunikacije</v>
          </cell>
        </row>
        <row r="607">
          <cell r="H607" t="str">
            <v>61.10</v>
          </cell>
          <cell r="I607" t="str">
            <v>Djelatnosti žičane telekomunikacije</v>
          </cell>
        </row>
        <row r="608">
          <cell r="H608" t="str">
            <v>61.20</v>
          </cell>
          <cell r="I608" t="str">
            <v>Djelatnosti bežične telekomunikacije</v>
          </cell>
        </row>
        <row r="609">
          <cell r="H609" t="str">
            <v>61.30</v>
          </cell>
          <cell r="I609" t="str">
            <v>Djelatnosti satelitske telekomunikacije</v>
          </cell>
        </row>
        <row r="610">
          <cell r="H610" t="str">
            <v>61.90</v>
          </cell>
          <cell r="I610" t="str">
            <v>Ostale telekomunikacijske djelatnosti</v>
          </cell>
        </row>
        <row r="611">
          <cell r="H611" t="str">
            <v>62.00</v>
          </cell>
          <cell r="I611" t="str">
            <v>Računarsko programiranje, savjetovanje i djelatnosti u vezi s njima</v>
          </cell>
        </row>
        <row r="612">
          <cell r="H612" t="str">
            <v>62.01</v>
          </cell>
          <cell r="I612" t="str">
            <v>Računarsko programiranje</v>
          </cell>
        </row>
        <row r="613">
          <cell r="H613" t="str">
            <v>62.02</v>
          </cell>
          <cell r="I613" t="str">
            <v>Savjetovanje u vezi s računarima</v>
          </cell>
        </row>
        <row r="614">
          <cell r="H614" t="str">
            <v>62.03</v>
          </cell>
          <cell r="I614" t="str">
            <v>Upravljanje računarskom opremom i sistemom</v>
          </cell>
        </row>
        <row r="615">
          <cell r="H615" t="str">
            <v>62.09</v>
          </cell>
          <cell r="I615" t="str">
            <v>Ostale uslužne djelatnosti u vezi s informacijskom tehnologijom i računarima</v>
          </cell>
        </row>
        <row r="616">
          <cell r="H616" t="str">
            <v>63.00</v>
          </cell>
          <cell r="I616" t="str">
            <v>Informacijske uslužne djelatnosti</v>
          </cell>
        </row>
        <row r="617">
          <cell r="H617" t="str">
            <v>63.10</v>
          </cell>
          <cell r="I617" t="str">
            <v>Obrada podataka, usluge hostinga i djelatnosti u vezi s njima; internetski portali</v>
          </cell>
        </row>
        <row r="618">
          <cell r="H618" t="str">
            <v>63.11</v>
          </cell>
          <cell r="I618" t="str">
            <v>Obrada podataka, usluge hostinga i djelatnosti u vezi s njima</v>
          </cell>
        </row>
        <row r="619">
          <cell r="H619" t="str">
            <v>63.12</v>
          </cell>
          <cell r="I619" t="str">
            <v>Internetski portali</v>
          </cell>
        </row>
        <row r="620">
          <cell r="H620" t="str">
            <v>63.90</v>
          </cell>
          <cell r="I620" t="str">
            <v>Ostale informacijske uslužne djelatnosti</v>
          </cell>
        </row>
        <row r="621">
          <cell r="H621" t="str">
            <v>63.91</v>
          </cell>
          <cell r="I621" t="str">
            <v>Djelatnosti novinskih agencija</v>
          </cell>
        </row>
        <row r="622">
          <cell r="H622" t="str">
            <v>63.99</v>
          </cell>
          <cell r="I622" t="str">
            <v>Ostale informacijske uslužne djelatnosti, d. n.</v>
          </cell>
        </row>
        <row r="623">
          <cell r="H623" t="str">
            <v>64.00</v>
          </cell>
          <cell r="I623" t="str">
            <v>Finansijske uslužne djelatnosti, osim osiguranja i penzijskih fondova</v>
          </cell>
        </row>
        <row r="624">
          <cell r="H624" t="str">
            <v>64.10</v>
          </cell>
          <cell r="I624" t="str">
            <v>Novčarsko posredovanje</v>
          </cell>
        </row>
        <row r="625">
          <cell r="H625" t="str">
            <v>64.11</v>
          </cell>
          <cell r="I625" t="str">
            <v>Djelatnost Centralne banke</v>
          </cell>
        </row>
        <row r="626">
          <cell r="H626" t="str">
            <v>64.19</v>
          </cell>
          <cell r="I626" t="str">
            <v>Ostalo novčarsko posredovanje</v>
          </cell>
        </row>
        <row r="627">
          <cell r="H627" t="str">
            <v>64.20</v>
          </cell>
          <cell r="I627" t="str">
            <v>Djelatnosti finansijskih holding-društava</v>
          </cell>
        </row>
        <row r="628">
          <cell r="H628" t="str">
            <v>64.30</v>
          </cell>
          <cell r="I628" t="str">
            <v>Trustovi, ostali fondovi i slični finansijski subjekti</v>
          </cell>
        </row>
        <row r="629">
          <cell r="H629" t="str">
            <v>64.90</v>
          </cell>
          <cell r="I629" t="str">
            <v>Ostale  finansijske uslužne  djelatnosti,  osim  osiguranja  i penzijskih fondova</v>
          </cell>
        </row>
        <row r="630">
          <cell r="H630" t="str">
            <v>64.91</v>
          </cell>
          <cell r="I630" t="str">
            <v>Finansijski zakup (leasing)</v>
          </cell>
        </row>
        <row r="631">
          <cell r="H631" t="str">
            <v>64.92</v>
          </cell>
          <cell r="I631" t="str">
            <v>Ostalo kreditno posredovanje</v>
          </cell>
        </row>
        <row r="632">
          <cell r="H632" t="str">
            <v>64.99</v>
          </cell>
          <cell r="I632" t="str">
            <v>Ostale finansijske uslužne djelatnosti, osim osiguranja i penzijskih fondova, d. n.</v>
          </cell>
        </row>
        <row r="633">
          <cell r="H633" t="str">
            <v>65.00</v>
          </cell>
          <cell r="I633" t="str">
            <v>Osiguranje, reosiguranje i penzijski fondovi, osim obaveznog socijalnog osiguranja</v>
          </cell>
        </row>
        <row r="634">
          <cell r="H634" t="str">
            <v>65.10</v>
          </cell>
          <cell r="I634" t="str">
            <v>Osiguranje</v>
          </cell>
        </row>
        <row r="635">
          <cell r="H635" t="str">
            <v>65.11</v>
          </cell>
          <cell r="I635" t="str">
            <v>Životno osiguranje</v>
          </cell>
        </row>
        <row r="636">
          <cell r="H636" t="str">
            <v>65.12</v>
          </cell>
          <cell r="I636" t="str">
            <v>Ostalo osiguranje</v>
          </cell>
        </row>
        <row r="637">
          <cell r="H637" t="str">
            <v>65.20</v>
          </cell>
          <cell r="I637" t="str">
            <v>Reosiguranje</v>
          </cell>
        </row>
        <row r="638">
          <cell r="H638" t="str">
            <v>65.30</v>
          </cell>
          <cell r="I638" t="str">
            <v>Penzijski fondovi</v>
          </cell>
        </row>
        <row r="639">
          <cell r="H639" t="str">
            <v>66.00</v>
          </cell>
          <cell r="I639" t="str">
            <v>Pomoćne djelatnosti kod finansijskih usluga i djelatnosti osiguranja</v>
          </cell>
        </row>
        <row r="640">
          <cell r="H640" t="str">
            <v>66.10</v>
          </cell>
          <cell r="I640" t="str">
            <v>Pomoćne djelatnosti kod finansijskih usluga, osim osiguranja i penzijskih fondova</v>
          </cell>
        </row>
        <row r="641">
          <cell r="H641" t="str">
            <v>66.11</v>
          </cell>
          <cell r="I641" t="str">
            <v>Poslovanje finansijskih tržišta</v>
          </cell>
        </row>
        <row r="642">
          <cell r="H642" t="str">
            <v>66.12</v>
          </cell>
          <cell r="I642" t="str">
            <v>Djelatnosti posredovanja u poslovanju vrijednosnim papirima i robnim ugovorima</v>
          </cell>
        </row>
        <row r="643">
          <cell r="H643" t="str">
            <v>66.19</v>
          </cell>
          <cell r="I643" t="str">
            <v>Ostale pomoćne djelatnosti  kod  finansijskih usluga, osim osiguranja i penzijskih fondova</v>
          </cell>
        </row>
        <row r="644">
          <cell r="H644" t="str">
            <v>66.20</v>
          </cell>
          <cell r="I644" t="str">
            <v>Pomoćne djelatnosti u osiguranju i penzijskim fondovima</v>
          </cell>
        </row>
        <row r="645">
          <cell r="H645" t="str">
            <v>66.21</v>
          </cell>
          <cell r="I645" t="str">
            <v>Procjena rizika i štete</v>
          </cell>
        </row>
        <row r="646">
          <cell r="H646" t="str">
            <v>66.22</v>
          </cell>
          <cell r="I646" t="str">
            <v>Djelatnosti agenata i posrednika osiguranja</v>
          </cell>
        </row>
        <row r="647">
          <cell r="H647" t="str">
            <v>66.29</v>
          </cell>
          <cell r="I647" t="str">
            <v>Ostale pomoćne djelatnosti u osiguranju i penzijskim fondovima</v>
          </cell>
        </row>
        <row r="648">
          <cell r="H648" t="str">
            <v>66.30</v>
          </cell>
          <cell r="I648" t="str">
            <v>Djelatnosti upravljanja fondovima</v>
          </cell>
        </row>
        <row r="649">
          <cell r="H649" t="str">
            <v>68.00</v>
          </cell>
          <cell r="I649" t="str">
            <v>Poslovanje nekretninama</v>
          </cell>
        </row>
        <row r="650">
          <cell r="H650" t="str">
            <v>68.10</v>
          </cell>
          <cell r="I650" t="str">
            <v>Kupovina i prodaja vlastitih nekretnina</v>
          </cell>
        </row>
        <row r="651">
          <cell r="H651" t="str">
            <v>68.20</v>
          </cell>
          <cell r="I651" t="str">
            <v>Iznajmljivanje  i  upravljanje  vlastitim  nekretninama  ili nekretninama uzetim u zakup (leasing)</v>
          </cell>
        </row>
        <row r="652">
          <cell r="H652" t="str">
            <v>68.30</v>
          </cell>
          <cell r="I652" t="str">
            <v>Poslovanje nekretninama uz naknadu ili na osnovu ugovora</v>
          </cell>
        </row>
        <row r="653">
          <cell r="H653" t="str">
            <v>68.31</v>
          </cell>
          <cell r="I653" t="str">
            <v>Agencije za poslovanje nekretninama</v>
          </cell>
        </row>
        <row r="654">
          <cell r="H654" t="str">
            <v>68.32</v>
          </cell>
          <cell r="I654" t="str">
            <v>Upravljanje nekretninama uz naknadu ili na osnovu ugovora</v>
          </cell>
        </row>
        <row r="655">
          <cell r="H655" t="str">
            <v>69.00</v>
          </cell>
          <cell r="I655" t="str">
            <v>Pravne i računovodstvene djelatnosti</v>
          </cell>
        </row>
        <row r="656">
          <cell r="H656" t="str">
            <v>69.10</v>
          </cell>
          <cell r="I656" t="str">
            <v>Pravne djelatnosti</v>
          </cell>
        </row>
        <row r="657">
          <cell r="H657" t="str">
            <v>69.20</v>
          </cell>
          <cell r="I657" t="str">
            <v>Računovodstvene, knjigovodstvene i revizijske djelatnosti; porezno savjetovanje</v>
          </cell>
        </row>
        <row r="658">
          <cell r="H658" t="str">
            <v>70.00</v>
          </cell>
          <cell r="I658" t="str">
            <v>Upravljačke djelatnosti; savjetovanje u vezi s upravljanjem</v>
          </cell>
        </row>
        <row r="659">
          <cell r="H659" t="str">
            <v>70.10</v>
          </cell>
          <cell r="I659" t="str">
            <v>Upravljačke djelatnosti</v>
          </cell>
        </row>
        <row r="660">
          <cell r="H660" t="str">
            <v>70.20</v>
          </cell>
          <cell r="I660" t="str">
            <v>Savjetovanje u vezi s upravljanjem</v>
          </cell>
        </row>
        <row r="661">
          <cell r="H661" t="str">
            <v>70.21</v>
          </cell>
          <cell r="I661" t="str">
            <v>Odnosi s javnošću i djelatnosti saopćavanja</v>
          </cell>
        </row>
        <row r="662">
          <cell r="H662" t="str">
            <v>70.22</v>
          </cell>
          <cell r="I662" t="str">
            <v>Savjetovanje u vezi s poslovanjem i ostalim upravljanjem</v>
          </cell>
        </row>
        <row r="663">
          <cell r="H663" t="str">
            <v>71.00</v>
          </cell>
          <cell r="I663" t="str">
            <v>Arhitektonske i inžinjerske djelatnosti; tehničko ispitivanje i analiza</v>
          </cell>
        </row>
        <row r="664">
          <cell r="H664" t="str">
            <v>71.10</v>
          </cell>
          <cell r="I664" t="str">
            <v>Arhitektonske i inžinjerske djelatnosti i s njima povezano tehničko savjetovanje</v>
          </cell>
        </row>
        <row r="665">
          <cell r="H665" t="str">
            <v>71.11</v>
          </cell>
          <cell r="I665" t="str">
            <v>Arhitektonske djelatnosti</v>
          </cell>
        </row>
        <row r="666">
          <cell r="H666" t="str">
            <v>71.12</v>
          </cell>
          <cell r="I666" t="str">
            <v>Inžinjerske djelatnosti i s njima povezano tehničko savjetovanje</v>
          </cell>
        </row>
        <row r="667">
          <cell r="H667" t="str">
            <v>71.20</v>
          </cell>
          <cell r="I667" t="str">
            <v>Tehničko ispitivanje i analiza</v>
          </cell>
        </row>
        <row r="668">
          <cell r="H668" t="str">
            <v>72.00</v>
          </cell>
          <cell r="I668" t="str">
            <v>Naučno istraživanje i razvoj</v>
          </cell>
        </row>
        <row r="669">
          <cell r="H669" t="str">
            <v>72.10</v>
          </cell>
          <cell r="I669" t="str">
            <v>Istraživanje i eksperimentalni razvoj u prirodnim, tehničkim i tehnološkim naukama</v>
          </cell>
        </row>
        <row r="670">
          <cell r="H670" t="str">
            <v>72.11</v>
          </cell>
          <cell r="I670" t="str">
            <v>Istraživanje i eksperimentalni razvoj u biotehnologiji</v>
          </cell>
        </row>
        <row r="671">
          <cell r="H671" t="str">
            <v>72.19</v>
          </cell>
          <cell r="I671" t="str">
            <v>Ostalo istraživanje i eksperimentalni razvoj u prirodnim, tehničkim i tehnološkim naukama</v>
          </cell>
        </row>
        <row r="672">
          <cell r="H672" t="str">
            <v>72.20</v>
          </cell>
          <cell r="I672" t="str">
            <v>Istraživanje  i  eksperimentalni  razvoj  u  društvenim  i humanističkim naukama</v>
          </cell>
        </row>
        <row r="673">
          <cell r="H673" t="str">
            <v>73.00</v>
          </cell>
          <cell r="I673" t="str">
            <v>Promocija (reklama i propaganda) i istraživanje tržišta</v>
          </cell>
        </row>
        <row r="674">
          <cell r="H674" t="str">
            <v>73.10</v>
          </cell>
          <cell r="I674" t="str">
            <v>Promocija (reklama i propaganda)</v>
          </cell>
        </row>
        <row r="675">
          <cell r="H675" t="str">
            <v>73.11</v>
          </cell>
          <cell r="I675" t="str">
            <v>Agencije za promociju (reklamu i propagandu)</v>
          </cell>
        </row>
        <row r="676">
          <cell r="H676" t="str">
            <v>73.12</v>
          </cell>
          <cell r="I676" t="str">
            <v>Oglašavanje putem medija</v>
          </cell>
        </row>
        <row r="677">
          <cell r="H677" t="str">
            <v>73.20</v>
          </cell>
          <cell r="I677" t="str">
            <v>Istraživanje tržišta i ispitivanje javnog mnijenja</v>
          </cell>
        </row>
        <row r="678">
          <cell r="H678" t="str">
            <v>74.00</v>
          </cell>
          <cell r="I678" t="str">
            <v>Ostale stručne, naučne i tehničke djelatnosti</v>
          </cell>
        </row>
        <row r="679">
          <cell r="H679" t="str">
            <v>74.10</v>
          </cell>
          <cell r="I679" t="str">
            <v>Specijalizirane dizajnerske djelatnosti</v>
          </cell>
        </row>
        <row r="680">
          <cell r="H680" t="str">
            <v>74.20</v>
          </cell>
          <cell r="I680" t="str">
            <v>Fotografske djelatnosti</v>
          </cell>
        </row>
        <row r="681">
          <cell r="H681" t="str">
            <v>74.30</v>
          </cell>
          <cell r="I681" t="str">
            <v>Prevodilačke djelatnosti i usluge tumača</v>
          </cell>
        </row>
        <row r="682">
          <cell r="H682" t="str">
            <v>74.90</v>
          </cell>
          <cell r="I682" t="str">
            <v>Ostale stručne, naučne i tehničke djelatnosti, d. n.</v>
          </cell>
        </row>
        <row r="683">
          <cell r="H683" t="str">
            <v>75.00</v>
          </cell>
          <cell r="I683" t="str">
            <v>Veterinarske djelatnosti</v>
          </cell>
        </row>
        <row r="684">
          <cell r="H684" t="str">
            <v>77.00</v>
          </cell>
          <cell r="I684" t="str">
            <v>Djelatnosti iznajmljivanja i davanja u zakup (leasing)</v>
          </cell>
        </row>
        <row r="685">
          <cell r="H685" t="str">
            <v>77.10</v>
          </cell>
          <cell r="I685" t="str">
            <v>Iznajmljivanje i davanje u zakup (leasing) motornih vozila</v>
          </cell>
        </row>
        <row r="686">
          <cell r="H686" t="str">
            <v>77.11</v>
          </cell>
          <cell r="I686" t="str">
            <v>Iznajmljivanje i davanje u zakup (leasing) automobila i motornih vozila lake kategorije</v>
          </cell>
        </row>
        <row r="687">
          <cell r="H687" t="str">
            <v>77.12</v>
          </cell>
          <cell r="I687" t="str">
            <v>Iznajmljivanje i davanje u zakup (leasing) kamiona</v>
          </cell>
        </row>
        <row r="688">
          <cell r="H688" t="str">
            <v>77.20</v>
          </cell>
          <cell r="I688" t="str">
            <v>Iznajmljivanje i davanje u zakup (leasing) predmeta za ličnu upotrebu i domaćinstvo</v>
          </cell>
        </row>
        <row r="689">
          <cell r="H689" t="str">
            <v>77.21</v>
          </cell>
          <cell r="I689" t="str">
            <v>Iznajmljivanje i davanje u zakup (leasing) opreme za rekreaciju i sport</v>
          </cell>
        </row>
        <row r="690">
          <cell r="H690" t="str">
            <v>77.22</v>
          </cell>
          <cell r="I690" t="str">
            <v>Iznajmljivanje videokaseta i diskova</v>
          </cell>
        </row>
        <row r="691">
          <cell r="H691" t="str">
            <v>77.29</v>
          </cell>
          <cell r="I691" t="str">
            <v>Iznajmljivanje i davanje u zakup (leasing) ostalih predmeta za ličnu upotrebu i domaćinstvo</v>
          </cell>
        </row>
        <row r="692">
          <cell r="H692" t="str">
            <v>77.30</v>
          </cell>
          <cell r="I692" t="str">
            <v>Iznajmljivanje i davanje u zakup (leasing) ostalih mašina, opreme te materijalnih dobara</v>
          </cell>
        </row>
        <row r="693">
          <cell r="H693" t="str">
            <v>77.31</v>
          </cell>
          <cell r="I693" t="str">
            <v>Iznajmljivanje i  davanje u  zakup (leasing) poljoprivrednih mašina i opreme</v>
          </cell>
        </row>
        <row r="694">
          <cell r="H694" t="str">
            <v>77.32</v>
          </cell>
          <cell r="I694" t="str">
            <v>Iznajmljivanje i davanje u zakup (leasing) mašina i opreme za građevinarstvo</v>
          </cell>
        </row>
        <row r="695">
          <cell r="H695" t="str">
            <v>77.33</v>
          </cell>
          <cell r="I695" t="str">
            <v>Iznajmljivanje i davanje u zakup (leasing) kancelarijskih mašina i opreme (uključujući računare)</v>
          </cell>
        </row>
        <row r="696">
          <cell r="H696" t="str">
            <v>77.34</v>
          </cell>
          <cell r="I696" t="str">
            <v>Iznajmljivanje i davanje u zakup (leasing) plovnih prijevoznih sredstava</v>
          </cell>
        </row>
        <row r="697">
          <cell r="H697" t="str">
            <v>77.35</v>
          </cell>
          <cell r="I697" t="str">
            <v>Iznajmljivanje i davanje u zakup (leasing) zračnih prijevoznih sredstava</v>
          </cell>
        </row>
        <row r="698">
          <cell r="H698" t="str">
            <v>77.39</v>
          </cell>
          <cell r="I698" t="str">
            <v>Iznajmljivanje  i davanje  u zakup  (leasing) ostalih  mašina, opreme i materijalnih dobara, d. n.</v>
          </cell>
        </row>
        <row r="699">
          <cell r="H699" t="str">
            <v>77.40</v>
          </cell>
          <cell r="I699" t="str">
            <v>Davanje u zakup (leasing) prava na upotrebu intelektualnog vlasništva i sličnih proizvoda, osim radova koji su zaštićeni autorskim pravima</v>
          </cell>
        </row>
        <row r="700">
          <cell r="H700" t="str">
            <v>78.00</v>
          </cell>
          <cell r="I700" t="str">
            <v>Djelatnosti posredovanja u zapošljavanju</v>
          </cell>
        </row>
        <row r="701">
          <cell r="H701" t="str">
            <v>78.10</v>
          </cell>
          <cell r="I701" t="str">
            <v>Djelatnosti agencija za zapošljavanje</v>
          </cell>
        </row>
        <row r="702">
          <cell r="H702" t="str">
            <v>78.20</v>
          </cell>
          <cell r="I702" t="str">
            <v>Djelatnosti agencija za privremeno zapošljavanje</v>
          </cell>
        </row>
        <row r="703">
          <cell r="H703" t="str">
            <v>78.30</v>
          </cell>
          <cell r="I703" t="str">
            <v>Ostalo ustupanje ljudskih resursa</v>
          </cell>
        </row>
        <row r="704">
          <cell r="H704" t="str">
            <v>79.00</v>
          </cell>
          <cell r="I704" t="str">
            <v>Putničke agencije,  organizatori putovanja, turoperatori i ostale rezervacijske usluge te djelatnosti u vezi s njima</v>
          </cell>
        </row>
        <row r="705">
          <cell r="H705" t="str">
            <v>79.10</v>
          </cell>
          <cell r="I705" t="str">
            <v>Djelatnosti putničkih agencija i turoperatora</v>
          </cell>
        </row>
        <row r="706">
          <cell r="H706" t="str">
            <v>79.11</v>
          </cell>
          <cell r="I706" t="str">
            <v>Djelatnosti putničkih agencija</v>
          </cell>
        </row>
        <row r="707">
          <cell r="H707" t="str">
            <v>79.12</v>
          </cell>
          <cell r="I707" t="str">
            <v>Djelatnosti turoperatora</v>
          </cell>
        </row>
        <row r="708">
          <cell r="H708" t="str">
            <v>79.90</v>
          </cell>
          <cell r="I708" t="str">
            <v>Ostale rezervacijske usluge i djelatnosti u vezi s njima</v>
          </cell>
        </row>
        <row r="709">
          <cell r="H709" t="str">
            <v>80.00</v>
          </cell>
          <cell r="I709" t="str">
            <v>Zaštitne i istražne djelatnosti</v>
          </cell>
        </row>
        <row r="710">
          <cell r="H710" t="str">
            <v>80.10</v>
          </cell>
          <cell r="I710" t="str">
            <v>Djelatnosti privatne zaštite</v>
          </cell>
        </row>
        <row r="711">
          <cell r="H711" t="str">
            <v>80.20</v>
          </cell>
          <cell r="I711" t="str">
            <v>Usluge zaštite uz pomoć sigurnosnih sistema</v>
          </cell>
        </row>
        <row r="712">
          <cell r="H712" t="str">
            <v>80.30</v>
          </cell>
          <cell r="I712" t="str">
            <v>Istražne djelatnosti</v>
          </cell>
        </row>
        <row r="713">
          <cell r="H713" t="str">
            <v>81.00</v>
          </cell>
          <cell r="I713" t="str">
            <v>Usluge u  vezi  s  upravljanjem  i  održavanjem  zgrada  te djelatnosti uređenja i održavanja zelenih površina</v>
          </cell>
        </row>
        <row r="714">
          <cell r="H714" t="str">
            <v>81.10</v>
          </cell>
          <cell r="I714" t="str">
            <v>Pomoćne djelatnosti upravljanja zgradama</v>
          </cell>
        </row>
        <row r="715">
          <cell r="H715" t="str">
            <v>81.20</v>
          </cell>
          <cell r="I715" t="str">
            <v>Djelatnosti čišćenja</v>
          </cell>
        </row>
        <row r="716">
          <cell r="H716" t="str">
            <v>81.21</v>
          </cell>
          <cell r="I716" t="str">
            <v>Osnovno čišćenje zgrada</v>
          </cell>
        </row>
        <row r="717">
          <cell r="H717" t="str">
            <v>81.22</v>
          </cell>
          <cell r="I717" t="str">
            <v>Ostale djelatnosti čišćenja zgrada i objekata</v>
          </cell>
        </row>
        <row r="718">
          <cell r="H718" t="str">
            <v>81.29</v>
          </cell>
          <cell r="I718" t="str">
            <v>Ostale djelatnosti čišćenja</v>
          </cell>
        </row>
        <row r="719">
          <cell r="H719" t="str">
            <v>81.30</v>
          </cell>
          <cell r="I719" t="str">
            <v>Uslužne djelatnosti uređenja i održavanja zelenih površina</v>
          </cell>
        </row>
        <row r="720">
          <cell r="H720" t="str">
            <v>82.00</v>
          </cell>
          <cell r="I720" t="str">
            <v>Kancelarijske  administrativne i pomoćne djelatnosti te ostale poslovne pomoćne djelatnosti</v>
          </cell>
        </row>
        <row r="721">
          <cell r="H721" t="str">
            <v>82.10</v>
          </cell>
          <cell r="I721" t="str">
            <v>Kancelarijske administrativne i pomoćne djelatnosti</v>
          </cell>
        </row>
        <row r="722">
          <cell r="H722" t="str">
            <v>82.11</v>
          </cell>
          <cell r="I722" t="str">
            <v>Kombinirane kancelarijske administrativne uslužne djelatnosti</v>
          </cell>
        </row>
        <row r="723">
          <cell r="H723" t="str">
            <v>82.19</v>
          </cell>
          <cell r="I723" t="str">
            <v>Fotokopiranje, priprema dokumenata i ostale specijalizirane kancelarijske pomoćne djelatnosti</v>
          </cell>
        </row>
        <row r="724">
          <cell r="H724" t="str">
            <v>82.20</v>
          </cell>
          <cell r="I724" t="str">
            <v>Djelatnosti pozivnih centara</v>
          </cell>
        </row>
        <row r="725">
          <cell r="H725" t="str">
            <v>82.30</v>
          </cell>
          <cell r="I725" t="str">
            <v>Organizacija sastanaka i poslovnih sajmova</v>
          </cell>
        </row>
        <row r="726">
          <cell r="H726" t="str">
            <v>82.90</v>
          </cell>
          <cell r="I726" t="str">
            <v>Poslovne pomoćne uslužne djelatnosti, d. n.</v>
          </cell>
        </row>
        <row r="727">
          <cell r="H727" t="str">
            <v>82.91</v>
          </cell>
          <cell r="I727" t="str">
            <v>Djelatnosti agencija za prikupljanje i naplatu računa te kreditnih kancelarija</v>
          </cell>
        </row>
        <row r="728">
          <cell r="H728" t="str">
            <v>82.92</v>
          </cell>
          <cell r="I728" t="str">
            <v>Djelatnosti pakovanja</v>
          </cell>
        </row>
        <row r="729">
          <cell r="H729" t="str">
            <v>82.99</v>
          </cell>
          <cell r="I729" t="str">
            <v>Ostale poslovne pomoćne uslužne djelatnosti, d. n.</v>
          </cell>
        </row>
        <row r="730">
          <cell r="H730" t="str">
            <v>84.00</v>
          </cell>
          <cell r="I730" t="str">
            <v>Javna uprava i odbrana; obavezno socijalno osiguranje</v>
          </cell>
        </row>
        <row r="731">
          <cell r="H731" t="str">
            <v>84.10</v>
          </cell>
          <cell r="I731" t="str">
            <v>Javna uprava te ekonomska i socijalna politika zajednice</v>
          </cell>
        </row>
        <row r="732">
          <cell r="H732" t="str">
            <v>84.11</v>
          </cell>
          <cell r="I732" t="str">
            <v>Opće djelatnosti javne uprave</v>
          </cell>
        </row>
        <row r="733">
          <cell r="H733" t="str">
            <v>84.12</v>
          </cell>
          <cell r="I733" t="str">
            <v>Reguliranje djelatnosti javnih subjekata koji pružaju zdravstvenu zaštitu, usluge u obrazovanju i kulturi i druge društvene usluge, osim obaveznog socijalnog osiguranja</v>
          </cell>
        </row>
        <row r="734">
          <cell r="H734" t="str">
            <v>84.13</v>
          </cell>
          <cell r="I734" t="str">
            <v>Reguliranje i doprinos poboljšavanju poslovanja u privredi</v>
          </cell>
        </row>
        <row r="735">
          <cell r="H735" t="str">
            <v>84.20</v>
          </cell>
          <cell r="I735" t="str">
            <v>Pružanje usluga zajednici kao cjelini</v>
          </cell>
        </row>
        <row r="736">
          <cell r="H736" t="str">
            <v>84.21</v>
          </cell>
          <cell r="I736" t="str">
            <v>Vanjski poslovi</v>
          </cell>
        </row>
        <row r="737">
          <cell r="H737" t="str">
            <v>84.22</v>
          </cell>
          <cell r="I737" t="str">
            <v>Poslovi odbrane</v>
          </cell>
        </row>
        <row r="738">
          <cell r="H738" t="str">
            <v>84.23</v>
          </cell>
          <cell r="I738" t="str">
            <v>Sudske i pravosudne djelatnosti</v>
          </cell>
        </row>
        <row r="739">
          <cell r="H739" t="str">
            <v>84.24</v>
          </cell>
          <cell r="I739" t="str">
            <v>Poslovi javnog reda i sigurnosti</v>
          </cell>
        </row>
        <row r="740">
          <cell r="H740" t="str">
            <v>84.25</v>
          </cell>
          <cell r="I740" t="str">
            <v>Djelatnosti vatrogasne službe</v>
          </cell>
        </row>
        <row r="741">
          <cell r="H741" t="str">
            <v>84.30</v>
          </cell>
          <cell r="I741" t="str">
            <v>Djelatnosti obaveznog socijalnog osiguranja</v>
          </cell>
        </row>
        <row r="742">
          <cell r="H742" t="str">
            <v>85.00</v>
          </cell>
          <cell r="I742" t="str">
            <v>Obrazovanje</v>
          </cell>
        </row>
        <row r="743">
          <cell r="H743" t="str">
            <v>85.10</v>
          </cell>
          <cell r="I743" t="str">
            <v>Predškolsko obrazovanje</v>
          </cell>
        </row>
        <row r="744">
          <cell r="H744" t="str">
            <v>85.20</v>
          </cell>
          <cell r="I744" t="str">
            <v>Osnovno obrazovanje</v>
          </cell>
        </row>
        <row r="745">
          <cell r="H745" t="str">
            <v>85.30</v>
          </cell>
          <cell r="I745" t="str">
            <v>Srednje obrazovanje</v>
          </cell>
        </row>
        <row r="746">
          <cell r="H746" t="str">
            <v>85.31</v>
          </cell>
          <cell r="I746" t="str">
            <v>Opće srednje obrazovanje</v>
          </cell>
        </row>
        <row r="747">
          <cell r="H747" t="str">
            <v>85.32</v>
          </cell>
          <cell r="I747" t="str">
            <v>Tehničko i stručno srednje obrazovanje</v>
          </cell>
        </row>
        <row r="748">
          <cell r="H748" t="str">
            <v>85.40</v>
          </cell>
          <cell r="I748" t="str">
            <v>Visoko obrazovanje</v>
          </cell>
        </row>
        <row r="749">
          <cell r="H749" t="str">
            <v>85.41</v>
          </cell>
          <cell r="I749" t="str">
            <v>Obrazovanje nakon srednjeg koje nije visoko</v>
          </cell>
        </row>
        <row r="750">
          <cell r="H750" t="str">
            <v>85.42</v>
          </cell>
          <cell r="I750" t="str">
            <v>Visoko obrazovanje</v>
          </cell>
        </row>
        <row r="751">
          <cell r="H751" t="str">
            <v>85.50</v>
          </cell>
          <cell r="I751" t="str">
            <v>Ostalo obrazovanje i poučavanje</v>
          </cell>
        </row>
        <row r="752">
          <cell r="H752" t="str">
            <v>85.51</v>
          </cell>
          <cell r="I752" t="str">
            <v>Obrazovanje i poučavanje u području sporta i rekreacije</v>
          </cell>
        </row>
        <row r="753">
          <cell r="H753" t="str">
            <v>85.52</v>
          </cell>
          <cell r="I753" t="str">
            <v>Obrazovanje i poučavanje u području kulture</v>
          </cell>
        </row>
        <row r="754">
          <cell r="H754" t="str">
            <v>85.53</v>
          </cell>
          <cell r="I754" t="str">
            <v>Djelatnosti vozačkih škola</v>
          </cell>
        </row>
        <row r="755">
          <cell r="H755" t="str">
            <v>85.59</v>
          </cell>
          <cell r="I755" t="str">
            <v>Ostalo obrazovanje i poučavanje, d. n.</v>
          </cell>
        </row>
        <row r="756">
          <cell r="H756" t="str">
            <v>85.60</v>
          </cell>
          <cell r="I756" t="str">
            <v>Pomoćne uslužne djelatnosti u obrazovanju</v>
          </cell>
        </row>
        <row r="757">
          <cell r="H757" t="str">
            <v>86.00</v>
          </cell>
          <cell r="I757" t="str">
            <v>Djelatnosti zdravstvene zaštite</v>
          </cell>
        </row>
        <row r="758">
          <cell r="H758" t="str">
            <v>86.10</v>
          </cell>
          <cell r="I758" t="str">
            <v>Djelatnosti bolnica</v>
          </cell>
        </row>
        <row r="759">
          <cell r="H759" t="str">
            <v>86.20</v>
          </cell>
          <cell r="I759" t="str">
            <v>Djelatnosti medicinske i stomatološke prakse</v>
          </cell>
        </row>
        <row r="760">
          <cell r="H760" t="str">
            <v>86.21</v>
          </cell>
          <cell r="I760" t="str">
            <v>Djelatnosti opće medicinske prakse</v>
          </cell>
        </row>
        <row r="761">
          <cell r="H761" t="str">
            <v>86.22</v>
          </cell>
          <cell r="I761" t="str">
            <v>Djelatnosti specijalističke medicinske prakse</v>
          </cell>
        </row>
        <row r="762">
          <cell r="H762" t="str">
            <v>86.23</v>
          </cell>
          <cell r="I762" t="str">
            <v>Djelatnosti stomatološke prakse</v>
          </cell>
        </row>
        <row r="763">
          <cell r="H763" t="str">
            <v>86.90</v>
          </cell>
          <cell r="I763" t="str">
            <v>Ostale djelatnosti zdravstvene zaštite</v>
          </cell>
        </row>
        <row r="764">
          <cell r="H764" t="str">
            <v>87.00</v>
          </cell>
          <cell r="I764" t="str">
            <v>Djelatnosti socijalne zaštite u ustanovama sa smještajem</v>
          </cell>
        </row>
        <row r="765">
          <cell r="H765" t="str">
            <v>87.10</v>
          </cell>
          <cell r="I765" t="str">
            <v>Djelatnosti ustanova sa smještajem koje uključuju određeni stepen zdravstvene njege</v>
          </cell>
        </row>
        <row r="766">
          <cell r="H766" t="str">
            <v>87.20</v>
          </cell>
          <cell r="I766" t="str">
            <v>Djelatnosti u ustanovama sa smještajem za osobe s teškoćama u razvoju, duševno bolesne i osobe ovisne o alkoholu, drogama ili drugim  opojnim sredstvima s uključenim određenim stepenom zdravstvene njege</v>
          </cell>
        </row>
        <row r="767">
          <cell r="H767" t="str">
            <v>87.30</v>
          </cell>
          <cell r="I767" t="str">
            <v>Djelatnosti socijalne zaštite u ustanovama sa smještajem za starije osobe i osobe s invaliditetom bez  ili s minimalnom njegom</v>
          </cell>
        </row>
        <row r="768">
          <cell r="H768" t="str">
            <v>87.90</v>
          </cell>
          <cell r="I768" t="str">
            <v>Ostale djelatnosti socijalne zaštite u ustanovama sa smještajem</v>
          </cell>
        </row>
        <row r="769">
          <cell r="H769" t="str">
            <v>88.00</v>
          </cell>
          <cell r="I769" t="str">
            <v>Djelatnosti socijalne zaštite bez smještaja</v>
          </cell>
        </row>
        <row r="770">
          <cell r="H770" t="str">
            <v>88.10</v>
          </cell>
          <cell r="I770" t="str">
            <v>Djelatnosti socijalne zaštite bez smještaja za starije osobe i osobe s invaliditetom</v>
          </cell>
        </row>
        <row r="771">
          <cell r="H771" t="str">
            <v>88.90</v>
          </cell>
          <cell r="I771" t="str">
            <v>Ostale djelatnosti socijalne zaštite bez smještaja</v>
          </cell>
        </row>
        <row r="772">
          <cell r="H772" t="str">
            <v>88.91</v>
          </cell>
          <cell r="I772" t="str">
            <v>Djelatnosti dnevne brige o djeci</v>
          </cell>
        </row>
        <row r="773">
          <cell r="H773" t="str">
            <v>88.99</v>
          </cell>
          <cell r="I773" t="str">
            <v>Ostale djelatnosti socijalne zaštite bez smještaja, d. n.</v>
          </cell>
        </row>
        <row r="774">
          <cell r="H774" t="str">
            <v>90.00</v>
          </cell>
          <cell r="I774" t="str">
            <v>Kreativne, umjetničke i zabavne djelatnosti</v>
          </cell>
        </row>
        <row r="775">
          <cell r="H775" t="str">
            <v>90.01</v>
          </cell>
          <cell r="I775" t="str">
            <v>Izvođačka umjetnost</v>
          </cell>
        </row>
        <row r="776">
          <cell r="H776" t="str">
            <v>90.02</v>
          </cell>
          <cell r="I776" t="str">
            <v>Pomoćne djelatnosti u izvođačkoj umjetnosti</v>
          </cell>
        </row>
        <row r="777">
          <cell r="H777" t="str">
            <v>90.03</v>
          </cell>
          <cell r="I777" t="str">
            <v>Umjetničko stvaralaštvo</v>
          </cell>
        </row>
        <row r="778">
          <cell r="H778" t="str">
            <v>90.04</v>
          </cell>
          <cell r="I778" t="str">
            <v>Rad umjetničkih objekata</v>
          </cell>
        </row>
        <row r="779">
          <cell r="H779" t="str">
            <v>91.00</v>
          </cell>
          <cell r="I779" t="str">
            <v>Biblioteke, arhivi, muzeji i ostale kulturne djelatnosti</v>
          </cell>
        </row>
        <row r="780">
          <cell r="H780" t="str">
            <v>91.01</v>
          </cell>
          <cell r="I780" t="str">
            <v>Djelatnosti biblioteka i arhiva</v>
          </cell>
        </row>
        <row r="781">
          <cell r="H781" t="str">
            <v>91.02</v>
          </cell>
          <cell r="I781" t="str">
            <v>Djelatnosti muzeja</v>
          </cell>
        </row>
        <row r="782">
          <cell r="H782" t="str">
            <v>91.03</v>
          </cell>
          <cell r="I782" t="str">
            <v>Rad historijskih mjesta i građevina te sličnih znamenitosti za posjetioce</v>
          </cell>
        </row>
        <row r="783">
          <cell r="H783" t="str">
            <v>91.04</v>
          </cell>
          <cell r="I783" t="str">
            <v>Djelatnosti botaničkih i zooloških vrtova i prirodnih rezervata</v>
          </cell>
        </row>
        <row r="784">
          <cell r="H784" t="str">
            <v>92.00</v>
          </cell>
          <cell r="I784" t="str">
            <v>Djelatnosti kockanja i klađenja</v>
          </cell>
        </row>
        <row r="785">
          <cell r="H785" t="str">
            <v>93.00</v>
          </cell>
          <cell r="I785" t="str">
            <v>Sportske, zabavne i rekreacijske djelatnosti</v>
          </cell>
        </row>
        <row r="786">
          <cell r="H786" t="str">
            <v>93.10</v>
          </cell>
          <cell r="I786" t="str">
            <v>Sportske djelatnosti</v>
          </cell>
        </row>
        <row r="787">
          <cell r="H787" t="str">
            <v>93.11</v>
          </cell>
          <cell r="I787" t="str">
            <v>Rad sportskih objekata</v>
          </cell>
        </row>
        <row r="788">
          <cell r="H788" t="str">
            <v>93.12</v>
          </cell>
          <cell r="I788" t="str">
            <v>Djelatnosti sportskih klubova</v>
          </cell>
        </row>
        <row r="789">
          <cell r="H789" t="str">
            <v>93.13</v>
          </cell>
          <cell r="I789" t="str">
            <v>Fitnes centri</v>
          </cell>
        </row>
        <row r="790">
          <cell r="H790" t="str">
            <v>93.19</v>
          </cell>
          <cell r="I790" t="str">
            <v>Ostale sportske djelatnosti</v>
          </cell>
        </row>
        <row r="791">
          <cell r="H791" t="str">
            <v>93.20</v>
          </cell>
          <cell r="I791" t="str">
            <v>Zabavne i rekreacijske djelatnosti</v>
          </cell>
        </row>
        <row r="792">
          <cell r="H792" t="str">
            <v>93.21</v>
          </cell>
          <cell r="I792" t="str">
            <v>Djelatnosti zabavnih i tematskih parkova</v>
          </cell>
        </row>
        <row r="793">
          <cell r="H793" t="str">
            <v>93.29</v>
          </cell>
          <cell r="I793" t="str">
            <v>Ostale zabavne i rekreacijske djelatnosti</v>
          </cell>
        </row>
        <row r="794">
          <cell r="H794" t="str">
            <v>94.00</v>
          </cell>
          <cell r="I794" t="str">
            <v>Djelatnosti članskih organizacija</v>
          </cell>
        </row>
        <row r="795">
          <cell r="H795" t="str">
            <v>94.10</v>
          </cell>
          <cell r="I795" t="str">
            <v>Djelatnosti poslovnih organizacija, udruženja poslodavaca i strukovnih članskih organizacija</v>
          </cell>
        </row>
        <row r="796">
          <cell r="H796" t="str">
            <v>94.11</v>
          </cell>
          <cell r="I796" t="str">
            <v>Djelatnosti poslovnih organizacija i udruženja poslodavaca</v>
          </cell>
        </row>
        <row r="797">
          <cell r="H797" t="str">
            <v>94.12</v>
          </cell>
          <cell r="I797" t="str">
            <v>Djelatnosti strukovnih članskih organizacija</v>
          </cell>
        </row>
        <row r="798">
          <cell r="H798" t="str">
            <v>94.20</v>
          </cell>
          <cell r="I798" t="str">
            <v>Djelatnosti sindikata</v>
          </cell>
        </row>
        <row r="799">
          <cell r="H799" t="str">
            <v>94.90</v>
          </cell>
          <cell r="I799" t="str">
            <v>Djelatnosti ostalih članskih organizacija</v>
          </cell>
        </row>
        <row r="800">
          <cell r="H800" t="str">
            <v>94.91</v>
          </cell>
          <cell r="I800" t="str">
            <v>Djelatnosti vjerskih organizacija</v>
          </cell>
        </row>
        <row r="801">
          <cell r="H801" t="str">
            <v>94.92</v>
          </cell>
          <cell r="I801" t="str">
            <v>Djelatnosti političkih organizacija</v>
          </cell>
        </row>
        <row r="802">
          <cell r="H802" t="str">
            <v>94.99</v>
          </cell>
          <cell r="I802" t="str">
            <v>Djelatnosti ostalih članskih organizacija, d. n.</v>
          </cell>
        </row>
        <row r="803">
          <cell r="H803" t="str">
            <v>95.00</v>
          </cell>
          <cell r="I803" t="str">
            <v>Popravak računara i predmeta za ličnu upotrebu i domaćinstvo</v>
          </cell>
        </row>
        <row r="804">
          <cell r="H804" t="str">
            <v>95.10</v>
          </cell>
          <cell r="I804" t="str">
            <v>Popravak računara i komunikacijske opreme</v>
          </cell>
        </row>
        <row r="805">
          <cell r="H805" t="str">
            <v>95.11</v>
          </cell>
          <cell r="I805" t="str">
            <v>Popravak računara i periferne opreme</v>
          </cell>
        </row>
        <row r="806">
          <cell r="H806" t="str">
            <v>95.12</v>
          </cell>
          <cell r="I806" t="str">
            <v>Popravak komunikacijske opreme</v>
          </cell>
        </row>
        <row r="807">
          <cell r="H807" t="str">
            <v>95.20</v>
          </cell>
          <cell r="I807" t="str">
            <v>Popravak predmeta za ličnu upotrebu i domaćinstvo</v>
          </cell>
        </row>
        <row r="808">
          <cell r="H808" t="str">
            <v>95.21</v>
          </cell>
          <cell r="I808" t="str">
            <v>Popravak elektroničkih uređaja za široku potrošnju</v>
          </cell>
        </row>
        <row r="809">
          <cell r="H809" t="str">
            <v>95.22</v>
          </cell>
          <cell r="I809" t="str">
            <v>Popravak aparata za domaćinstvo te opreme za kuću i vrt</v>
          </cell>
        </row>
        <row r="810">
          <cell r="H810" t="str">
            <v>95.23</v>
          </cell>
          <cell r="I810" t="str">
            <v>Popravak obuće i proizvoda od kože</v>
          </cell>
        </row>
        <row r="811">
          <cell r="H811" t="str">
            <v>95.24</v>
          </cell>
          <cell r="I811" t="str">
            <v>Popravak namještaja i pokućstva</v>
          </cell>
        </row>
        <row r="812">
          <cell r="H812" t="str">
            <v>95.25</v>
          </cell>
          <cell r="I812" t="str">
            <v>Popravak satova i nakita</v>
          </cell>
        </row>
        <row r="813">
          <cell r="H813" t="str">
            <v>95.29</v>
          </cell>
          <cell r="I813" t="str">
            <v>Popravak ostalih predmeta za ličnu upotrebu i domaćinstvo</v>
          </cell>
        </row>
        <row r="814">
          <cell r="H814" t="str">
            <v>96.00</v>
          </cell>
          <cell r="I814" t="str">
            <v>Ostale lične uslužne djelatnosti</v>
          </cell>
        </row>
        <row r="815">
          <cell r="H815" t="str">
            <v>96.01</v>
          </cell>
          <cell r="I815" t="str">
            <v>Pranje i hemijsko čišćenje tekstila i krznenih proizvoda</v>
          </cell>
        </row>
        <row r="816">
          <cell r="H816" t="str">
            <v>96.02</v>
          </cell>
          <cell r="I816" t="str">
            <v>Frizerski i drugi tretmani za uljepšavanje</v>
          </cell>
        </row>
        <row r="817">
          <cell r="H817" t="str">
            <v>96.03</v>
          </cell>
          <cell r="I817" t="str">
            <v>Pogrebne i srodne djelatnosti</v>
          </cell>
        </row>
        <row r="818">
          <cell r="H818" t="str">
            <v>96.04</v>
          </cell>
          <cell r="I818" t="str">
            <v>Djelatnosti za njegu i održavanje tijela</v>
          </cell>
        </row>
        <row r="819">
          <cell r="H819" t="str">
            <v>96.09</v>
          </cell>
          <cell r="I819" t="str">
            <v>Ostale lične uslužne djelatnosti, d. n.</v>
          </cell>
        </row>
        <row r="820">
          <cell r="H820" t="str">
            <v>97.00</v>
          </cell>
          <cell r="I820" t="str">
            <v>Djelatnosti domaćinstava kao poslodavaca koji zapošljavaju poslugu</v>
          </cell>
        </row>
        <row r="821">
          <cell r="H821" t="str">
            <v>98.00</v>
          </cell>
          <cell r="I821" t="str">
            <v>Djelatnosti privatnih domaćinstava koja proizvode različita dobra i obavljaju različite usluge za vlastite potrebe</v>
          </cell>
        </row>
        <row r="822">
          <cell r="H822" t="str">
            <v>98.10</v>
          </cell>
          <cell r="I822" t="str">
            <v>Djelatnosti privatnih domaćinstava koja proizvode različita dobra za vlastite potrebe</v>
          </cell>
        </row>
        <row r="823">
          <cell r="H823" t="str">
            <v>98.20</v>
          </cell>
          <cell r="I823" t="str">
            <v>Djelatnosti privatnih domaćinstava koja obavljaju različite usluge za vlastite potrebe</v>
          </cell>
        </row>
        <row r="824">
          <cell r="H824" t="str">
            <v>99.00</v>
          </cell>
          <cell r="I824" t="str">
            <v>Djelatnosti vanteritorijalnih organizacija i organa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tat.gov.ba/klasifikacije/KD_2010_Tablica_veza-hr.pd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@gipstk.com" TargetMode="External"/><Relationship Id="rId1" Type="http://schemas.openxmlformats.org/officeDocument/2006/relationships/hyperlink" Target="https://www.fia.ba/Page/Index/2118" TargetMode="External"/><Relationship Id="rId4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7" tint="0.39997558519241921"/>
  </sheetPr>
  <dimension ref="B1:N34"/>
  <sheetViews>
    <sheetView showGridLines="0" zoomScale="115" zoomScaleNormal="115" workbookViewId="0">
      <selection activeCell="O8" sqref="O8"/>
    </sheetView>
  </sheetViews>
  <sheetFormatPr defaultColWidth="9.42578125" defaultRowHeight="16.5" x14ac:dyDescent="0.3"/>
  <cols>
    <col min="1" max="16384" width="9.42578125" style="5"/>
  </cols>
  <sheetData>
    <row r="1" spans="2:14" s="36" customFormat="1" x14ac:dyDescent="0.3"/>
    <row r="2" spans="2:14" s="36" customFormat="1" ht="20.25" x14ac:dyDescent="0.3">
      <c r="B2" s="270" t="s">
        <v>2646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2:14" s="36" customFormat="1" x14ac:dyDescent="0.3"/>
    <row r="4" spans="2:14" s="36" customFormat="1" x14ac:dyDescent="0.3">
      <c r="B4" s="48" t="s">
        <v>2657</v>
      </c>
    </row>
    <row r="5" spans="2:14" s="36" customFormat="1" x14ac:dyDescent="0.3"/>
    <row r="6" spans="2:14" s="36" customFormat="1" x14ac:dyDescent="0.3">
      <c r="B6" s="37" t="s">
        <v>2658</v>
      </c>
    </row>
    <row r="7" spans="2:14" s="38" customFormat="1" x14ac:dyDescent="0.25">
      <c r="B7" s="37" t="s">
        <v>2649</v>
      </c>
    </row>
    <row r="8" spans="2:14" s="38" customFormat="1" x14ac:dyDescent="0.25">
      <c r="B8" s="37" t="s">
        <v>2659</v>
      </c>
    </row>
    <row r="9" spans="2:14" s="38" customFormat="1" x14ac:dyDescent="0.25">
      <c r="B9" s="37" t="s">
        <v>2650</v>
      </c>
    </row>
    <row r="10" spans="2:14" s="38" customFormat="1" x14ac:dyDescent="0.25">
      <c r="B10" s="37" t="s">
        <v>2651</v>
      </c>
      <c r="G10" s="38" t="s">
        <v>2652</v>
      </c>
    </row>
    <row r="11" spans="2:14" s="38" customFormat="1" x14ac:dyDescent="0.25">
      <c r="B11" s="37"/>
    </row>
    <row r="12" spans="2:14" s="38" customFormat="1" x14ac:dyDescent="0.3">
      <c r="B12" s="39" t="s">
        <v>2660</v>
      </c>
    </row>
    <row r="13" spans="2:14" s="36" customFormat="1" x14ac:dyDescent="0.3">
      <c r="B13" s="37" t="s">
        <v>2332</v>
      </c>
    </row>
    <row r="14" spans="2:14" s="36" customFormat="1" x14ac:dyDescent="0.3">
      <c r="B14" s="49" t="s">
        <v>2645</v>
      </c>
    </row>
    <row r="15" spans="2:14" s="36" customFormat="1" x14ac:dyDescent="0.3"/>
    <row r="16" spans="2:14" s="36" customFormat="1" x14ac:dyDescent="0.3">
      <c r="B16" s="96" t="s">
        <v>2311</v>
      </c>
      <c r="C16" s="271" t="s">
        <v>2329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</row>
    <row r="17" spans="2:14" s="36" customFormat="1" x14ac:dyDescent="0.3">
      <c r="B17" s="97" t="s">
        <v>2330</v>
      </c>
      <c r="C17" s="99" t="s">
        <v>2317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2:14" s="36" customFormat="1" x14ac:dyDescent="0.3">
      <c r="B18" s="97" t="s">
        <v>2331</v>
      </c>
      <c r="C18" s="98" t="s">
        <v>2316</v>
      </c>
    </row>
    <row r="19" spans="2:14" s="36" customFormat="1" x14ac:dyDescent="0.3">
      <c r="B19" s="97" t="s">
        <v>2314</v>
      </c>
      <c r="C19" s="98" t="s">
        <v>498</v>
      </c>
    </row>
    <row r="20" spans="2:14" s="36" customFormat="1" x14ac:dyDescent="0.3">
      <c r="B20" s="97" t="s">
        <v>2315</v>
      </c>
      <c r="C20" s="98" t="s">
        <v>280</v>
      </c>
    </row>
    <row r="21" spans="2:14" s="36" customFormat="1" x14ac:dyDescent="0.3">
      <c r="B21" s="97" t="s">
        <v>2318</v>
      </c>
      <c r="C21" s="98" t="s">
        <v>2333</v>
      </c>
    </row>
    <row r="22" spans="2:14" s="36" customFormat="1" x14ac:dyDescent="0.3">
      <c r="B22" s="97" t="s">
        <v>2319</v>
      </c>
      <c r="C22" s="98" t="s">
        <v>2334</v>
      </c>
    </row>
    <row r="23" spans="2:14" s="36" customFormat="1" x14ac:dyDescent="0.3">
      <c r="B23" s="97" t="s">
        <v>2320</v>
      </c>
      <c r="C23" s="98" t="s">
        <v>499</v>
      </c>
    </row>
    <row r="24" spans="2:14" s="36" customFormat="1" x14ac:dyDescent="0.3">
      <c r="B24" s="97" t="s">
        <v>2321</v>
      </c>
      <c r="C24" s="98" t="s">
        <v>2312</v>
      </c>
    </row>
    <row r="25" spans="2:14" s="36" customFormat="1" x14ac:dyDescent="0.3">
      <c r="B25" s="97" t="s">
        <v>2322</v>
      </c>
      <c r="C25" s="98" t="s">
        <v>2313</v>
      </c>
    </row>
    <row r="26" spans="2:14" s="36" customFormat="1" x14ac:dyDescent="0.3">
      <c r="B26" s="97" t="s">
        <v>2323</v>
      </c>
      <c r="C26" s="98" t="s">
        <v>329</v>
      </c>
    </row>
    <row r="27" spans="2:14" s="36" customFormat="1" x14ac:dyDescent="0.3">
      <c r="B27" s="97" t="s">
        <v>2324</v>
      </c>
      <c r="C27" s="98" t="s">
        <v>336</v>
      </c>
    </row>
    <row r="28" spans="2:14" s="36" customFormat="1" x14ac:dyDescent="0.3">
      <c r="B28" s="97" t="s">
        <v>2325</v>
      </c>
      <c r="C28" s="98" t="s">
        <v>345</v>
      </c>
    </row>
    <row r="29" spans="2:14" s="36" customFormat="1" x14ac:dyDescent="0.3">
      <c r="B29" s="97" t="s">
        <v>2326</v>
      </c>
      <c r="C29" s="98" t="s">
        <v>348</v>
      </c>
    </row>
    <row r="30" spans="2:14" s="36" customFormat="1" x14ac:dyDescent="0.3">
      <c r="B30" s="97" t="s">
        <v>2327</v>
      </c>
      <c r="C30" s="98" t="s">
        <v>2335</v>
      </c>
    </row>
    <row r="31" spans="2:14" s="36" customFormat="1" x14ac:dyDescent="0.3">
      <c r="B31" s="97" t="s">
        <v>2328</v>
      </c>
      <c r="C31" s="98" t="s">
        <v>486</v>
      </c>
    </row>
    <row r="32" spans="2:14" s="36" customFormat="1" x14ac:dyDescent="0.3"/>
    <row r="33" spans="2:9" s="36" customFormat="1" x14ac:dyDescent="0.3">
      <c r="B33" s="267" t="s">
        <v>2661</v>
      </c>
      <c r="C33" s="267"/>
      <c r="E33" s="268" t="s">
        <v>2662</v>
      </c>
      <c r="F33" s="268"/>
      <c r="H33" s="269" t="s">
        <v>2663</v>
      </c>
      <c r="I33" s="269"/>
    </row>
    <row r="34" spans="2:9" s="36" customFormat="1" x14ac:dyDescent="0.3"/>
  </sheetData>
  <sheetProtection algorithmName="SHA-512" hashValue="yBsMMcBS/sWyfCeUUz9+qAnk0l5AocFvBLvbdThGlaVlWL8xEdCgd6wM5590bvvjdIdwho7s7AbZ3ybxw7ro+w==" saltValue="0YVwLTonLgVqLcpwBYlUnQ==" spinCount="100000" sheet="1" objects="1" scenarios="1"/>
  <mergeCells count="5">
    <mergeCell ref="B33:C33"/>
    <mergeCell ref="E33:F33"/>
    <mergeCell ref="H33:I33"/>
    <mergeCell ref="B2:N2"/>
    <mergeCell ref="C16:N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3" tint="0.79998168889431442"/>
  </sheetPr>
  <dimension ref="A1:E41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11.7109375" style="5" bestFit="1" customWidth="1"/>
    <col min="2" max="2" width="8.7109375" style="5" bestFit="1" customWidth="1"/>
    <col min="3" max="4" width="13.7109375" style="5" customWidth="1"/>
    <col min="5" max="5" width="49.42578125" style="5" customWidth="1"/>
    <col min="6" max="16384" width="9.140625" style="5"/>
  </cols>
  <sheetData>
    <row r="1" spans="1:5" x14ac:dyDescent="0.3">
      <c r="A1" s="92" t="s">
        <v>490</v>
      </c>
      <c r="B1" s="92" t="s">
        <v>491</v>
      </c>
      <c r="C1" s="92" t="s">
        <v>492</v>
      </c>
      <c r="D1" s="92" t="s">
        <v>493</v>
      </c>
      <c r="E1" s="51" t="s">
        <v>2647</v>
      </c>
    </row>
    <row r="2" spans="1:5" x14ac:dyDescent="0.3">
      <c r="A2" s="45" t="s">
        <v>281</v>
      </c>
      <c r="B2" s="45">
        <v>601</v>
      </c>
      <c r="C2" s="30">
        <f>Ekonomika!C313</f>
        <v>0</v>
      </c>
      <c r="D2" s="30">
        <f>Ekonomika!D313</f>
        <v>0</v>
      </c>
      <c r="E2" s="52" t="str">
        <f>IF(AND(OR(NOT(ISNUMBER(C2)),C2&lt;0),NOT(ISBLANK(C2))),CONCATENATE("Vrijednost na AOP ",B2,", ",C$1," mora biti pozitivan cijeli broj."),IF(AND(OR(NOT(ISNUMBER(D2)),D2&lt;0),NOT(ISBLANK(D2))),CONCATENATE("Vrijednost na AOP ",B2,", ",D$1," mora biti pozitivan cijeli broj."),""))</f>
        <v/>
      </c>
    </row>
    <row r="3" spans="1:5" x14ac:dyDescent="0.3">
      <c r="A3" s="45" t="s">
        <v>282</v>
      </c>
      <c r="B3" s="45">
        <v>602</v>
      </c>
      <c r="C3" s="30">
        <f>Ekonomika!C314</f>
        <v>0</v>
      </c>
      <c r="D3" s="30">
        <f>Ekonomika!D314</f>
        <v>0</v>
      </c>
      <c r="E3" s="52" t="str">
        <f t="shared" ref="E3:E41" si="0">IF(AND(OR(NOT(ISNUMBER(C3)),C3&lt;0),NOT(ISBLANK(C3))),CONCATENATE("Vrijednost na AOP ",B3,", ",C$1," mora biti pozitivan cijeli broj."),IF(AND(OR(NOT(ISNUMBER(D3)),D3&lt;0),NOT(ISBLANK(D3))),CONCATENATE("Vrijednost na AOP ",B3,", ",D$1," mora biti pozitivan cijeli broj."),""))</f>
        <v/>
      </c>
    </row>
    <row r="4" spans="1:5" x14ac:dyDescent="0.3">
      <c r="A4" s="45" t="s">
        <v>282</v>
      </c>
      <c r="B4" s="45">
        <v>603</v>
      </c>
      <c r="C4" s="30">
        <f>Ekonomika!C315</f>
        <v>0</v>
      </c>
      <c r="D4" s="30">
        <f>Ekonomika!D315</f>
        <v>0</v>
      </c>
      <c r="E4" s="52" t="str">
        <f t="shared" si="0"/>
        <v/>
      </c>
    </row>
    <row r="5" spans="1:5" x14ac:dyDescent="0.3">
      <c r="A5" s="45" t="s">
        <v>283</v>
      </c>
      <c r="B5" s="45">
        <v>604</v>
      </c>
      <c r="C5" s="30">
        <f>Ekonomika!C316</f>
        <v>6240</v>
      </c>
      <c r="D5" s="30">
        <f>Ekonomika!D316</f>
        <v>5944</v>
      </c>
      <c r="E5" s="52" t="str">
        <f t="shared" si="0"/>
        <v/>
      </c>
    </row>
    <row r="6" spans="1:5" x14ac:dyDescent="0.3">
      <c r="A6" s="45" t="s">
        <v>284</v>
      </c>
      <c r="B6" s="45">
        <v>605</v>
      </c>
      <c r="C6" s="30">
        <f>Ekonomika!C317</f>
        <v>0</v>
      </c>
      <c r="D6" s="30">
        <f>Ekonomika!D317</f>
        <v>0</v>
      </c>
      <c r="E6" s="52" t="str">
        <f t="shared" si="0"/>
        <v/>
      </c>
    </row>
    <row r="7" spans="1:5" x14ac:dyDescent="0.3">
      <c r="A7" s="45" t="s">
        <v>285</v>
      </c>
      <c r="B7" s="45">
        <v>606</v>
      </c>
      <c r="C7" s="30">
        <f>Ekonomika!C318</f>
        <v>0</v>
      </c>
      <c r="D7" s="30">
        <f>Ekonomika!D318</f>
        <v>0</v>
      </c>
      <c r="E7" s="52" t="str">
        <f t="shared" si="0"/>
        <v/>
      </c>
    </row>
    <row r="8" spans="1:5" x14ac:dyDescent="0.3">
      <c r="A8" s="45" t="s">
        <v>286</v>
      </c>
      <c r="B8" s="45">
        <v>607</v>
      </c>
      <c r="C8" s="30">
        <f>Ekonomika!C319</f>
        <v>0</v>
      </c>
      <c r="D8" s="30">
        <f>Ekonomika!D319</f>
        <v>0</v>
      </c>
      <c r="E8" s="52" t="str">
        <f t="shared" si="0"/>
        <v/>
      </c>
    </row>
    <row r="9" spans="1:5" x14ac:dyDescent="0.3">
      <c r="A9" s="45" t="s">
        <v>287</v>
      </c>
      <c r="B9" s="45">
        <v>608</v>
      </c>
      <c r="C9" s="30">
        <f>Ekonomika!C320</f>
        <v>0</v>
      </c>
      <c r="D9" s="30">
        <f>Ekonomika!D320</f>
        <v>0</v>
      </c>
      <c r="E9" s="52" t="str">
        <f t="shared" si="0"/>
        <v/>
      </c>
    </row>
    <row r="10" spans="1:5" x14ac:dyDescent="0.3">
      <c r="A10" s="45" t="s">
        <v>288</v>
      </c>
      <c r="B10" s="45">
        <v>609</v>
      </c>
      <c r="C10" s="30">
        <f>Ekonomika!C321</f>
        <v>65807</v>
      </c>
      <c r="D10" s="30">
        <f>Ekonomika!D321</f>
        <v>27737</v>
      </c>
      <c r="E10" s="52" t="str">
        <f t="shared" si="0"/>
        <v/>
      </c>
    </row>
    <row r="11" spans="1:5" x14ac:dyDescent="0.3">
      <c r="A11" s="45" t="s">
        <v>289</v>
      </c>
      <c r="B11" s="45">
        <v>610</v>
      </c>
      <c r="C11" s="30">
        <f>Ekonomika!C322</f>
        <v>997143</v>
      </c>
      <c r="D11" s="30">
        <f>Ekonomika!D322</f>
        <v>966440</v>
      </c>
      <c r="E11" s="52" t="str">
        <f t="shared" si="0"/>
        <v/>
      </c>
    </row>
    <row r="12" spans="1:5" x14ac:dyDescent="0.3">
      <c r="A12" s="45" t="s">
        <v>289</v>
      </c>
      <c r="B12" s="45">
        <v>611</v>
      </c>
      <c r="C12" s="30">
        <f>Ekonomika!C323</f>
        <v>30441</v>
      </c>
      <c r="D12" s="30">
        <f>Ekonomika!D323</f>
        <v>28161</v>
      </c>
      <c r="E12" s="52" t="str">
        <f t="shared" si="0"/>
        <v/>
      </c>
    </row>
    <row r="13" spans="1:5" x14ac:dyDescent="0.3">
      <c r="A13" s="45" t="s">
        <v>289</v>
      </c>
      <c r="B13" s="45">
        <v>612</v>
      </c>
      <c r="C13" s="30">
        <f>Ekonomika!C324</f>
        <v>470844</v>
      </c>
      <c r="D13" s="30">
        <f>Ekonomika!D324</f>
        <v>442262</v>
      </c>
      <c r="E13" s="52" t="str">
        <f t="shared" si="0"/>
        <v/>
      </c>
    </row>
    <row r="14" spans="1:5" x14ac:dyDescent="0.3">
      <c r="A14" s="45" t="s">
        <v>289</v>
      </c>
      <c r="B14" s="45">
        <v>613</v>
      </c>
      <c r="C14" s="30">
        <f>Ekonomika!C325</f>
        <v>182599</v>
      </c>
      <c r="D14" s="30">
        <f>Ekonomika!D325</f>
        <v>149799</v>
      </c>
      <c r="E14" s="52" t="str">
        <f t="shared" si="0"/>
        <v/>
      </c>
    </row>
    <row r="15" spans="1:5" x14ac:dyDescent="0.3">
      <c r="A15" s="45" t="s">
        <v>290</v>
      </c>
      <c r="B15" s="45">
        <v>614</v>
      </c>
      <c r="C15" s="30">
        <f>Ekonomika!C326</f>
        <v>12916</v>
      </c>
      <c r="D15" s="30">
        <f>Ekonomika!D326</f>
        <v>59333</v>
      </c>
      <c r="E15" s="52" t="str">
        <f t="shared" si="0"/>
        <v/>
      </c>
    </row>
    <row r="16" spans="1:5" x14ac:dyDescent="0.3">
      <c r="A16" s="45" t="s">
        <v>291</v>
      </c>
      <c r="B16" s="45">
        <v>615</v>
      </c>
      <c r="C16" s="30">
        <f>Ekonomika!C327</f>
        <v>9340</v>
      </c>
      <c r="D16" s="30">
        <f>Ekonomika!D327</f>
        <v>18784</v>
      </c>
      <c r="E16" s="52" t="str">
        <f t="shared" si="0"/>
        <v/>
      </c>
    </row>
    <row r="17" spans="1:5" x14ac:dyDescent="0.3">
      <c r="A17" s="45" t="s">
        <v>292</v>
      </c>
      <c r="B17" s="45">
        <v>616</v>
      </c>
      <c r="C17" s="30">
        <f>Ekonomika!C328</f>
        <v>370155</v>
      </c>
      <c r="D17" s="30">
        <f>Ekonomika!D328</f>
        <v>335928</v>
      </c>
      <c r="E17" s="52" t="str">
        <f t="shared" si="0"/>
        <v/>
      </c>
    </row>
    <row r="18" spans="1:5" x14ac:dyDescent="0.3">
      <c r="A18" s="45" t="s">
        <v>293</v>
      </c>
      <c r="B18" s="45">
        <v>617</v>
      </c>
      <c r="C18" s="30">
        <f>Ekonomika!C329</f>
        <v>443391</v>
      </c>
      <c r="D18" s="30">
        <f>Ekonomika!D329</f>
        <v>1234083</v>
      </c>
      <c r="E18" s="52" t="str">
        <f t="shared" si="0"/>
        <v/>
      </c>
    </row>
    <row r="19" spans="1:5" x14ac:dyDescent="0.3">
      <c r="A19" s="45" t="s">
        <v>294</v>
      </c>
      <c r="B19" s="45">
        <v>618</v>
      </c>
      <c r="C19" s="30">
        <f>Ekonomika!C330</f>
        <v>0</v>
      </c>
      <c r="D19" s="30">
        <f>Ekonomika!D330</f>
        <v>0</v>
      </c>
      <c r="E19" s="52" t="str">
        <f t="shared" si="0"/>
        <v/>
      </c>
    </row>
    <row r="20" spans="1:5" x14ac:dyDescent="0.3">
      <c r="A20" s="45" t="s">
        <v>295</v>
      </c>
      <c r="B20" s="45">
        <v>619</v>
      </c>
      <c r="C20" s="30">
        <f>Ekonomika!C331</f>
        <v>13184</v>
      </c>
      <c r="D20" s="30">
        <f>Ekonomika!D331</f>
        <v>4792</v>
      </c>
      <c r="E20" s="52" t="str">
        <f t="shared" si="0"/>
        <v/>
      </c>
    </row>
    <row r="21" spans="1:5" x14ac:dyDescent="0.3">
      <c r="A21" s="45" t="s">
        <v>296</v>
      </c>
      <c r="B21" s="45">
        <v>620</v>
      </c>
      <c r="C21" s="30">
        <f>Ekonomika!C332</f>
        <v>210947</v>
      </c>
      <c r="D21" s="30">
        <f>Ekonomika!D332</f>
        <v>1071295</v>
      </c>
      <c r="E21" s="52" t="str">
        <f t="shared" si="0"/>
        <v/>
      </c>
    </row>
    <row r="22" spans="1:5" x14ac:dyDescent="0.3">
      <c r="A22" s="45" t="s">
        <v>297</v>
      </c>
      <c r="B22" s="45">
        <v>621</v>
      </c>
      <c r="C22" s="30">
        <f>Ekonomika!C333</f>
        <v>4999</v>
      </c>
      <c r="D22" s="30">
        <f>Ekonomika!D333</f>
        <v>4450</v>
      </c>
      <c r="E22" s="52" t="str">
        <f t="shared" si="0"/>
        <v/>
      </c>
    </row>
    <row r="23" spans="1:5" x14ac:dyDescent="0.3">
      <c r="A23" s="45" t="s">
        <v>298</v>
      </c>
      <c r="B23" s="45">
        <v>622</v>
      </c>
      <c r="C23" s="30">
        <f>Ekonomika!C334</f>
        <v>0</v>
      </c>
      <c r="D23" s="30">
        <f>Ekonomika!D334</f>
        <v>0</v>
      </c>
      <c r="E23" s="52" t="str">
        <f t="shared" si="0"/>
        <v/>
      </c>
    </row>
    <row r="24" spans="1:5" x14ac:dyDescent="0.3">
      <c r="A24" s="45" t="s">
        <v>299</v>
      </c>
      <c r="B24" s="45">
        <v>623</v>
      </c>
      <c r="C24" s="30">
        <f>Ekonomika!C335</f>
        <v>6876</v>
      </c>
      <c r="D24" s="30">
        <f>Ekonomika!D335</f>
        <v>1287</v>
      </c>
      <c r="E24" s="52" t="str">
        <f t="shared" si="0"/>
        <v/>
      </c>
    </row>
    <row r="25" spans="1:5" x14ac:dyDescent="0.3">
      <c r="A25" s="45" t="s">
        <v>300</v>
      </c>
      <c r="B25" s="45">
        <v>624</v>
      </c>
      <c r="C25" s="30">
        <f>Ekonomika!C336</f>
        <v>0</v>
      </c>
      <c r="D25" s="30">
        <f>Ekonomika!D336</f>
        <v>0</v>
      </c>
      <c r="E25" s="52" t="str">
        <f t="shared" si="0"/>
        <v/>
      </c>
    </row>
    <row r="26" spans="1:5" x14ac:dyDescent="0.3">
      <c r="A26" s="45" t="s">
        <v>301</v>
      </c>
      <c r="B26" s="45">
        <v>625</v>
      </c>
      <c r="C26" s="30">
        <f>Ekonomika!C337</f>
        <v>0</v>
      </c>
      <c r="D26" s="30">
        <f>Ekonomika!D337</f>
        <v>0</v>
      </c>
      <c r="E26" s="52" t="str">
        <f t="shared" si="0"/>
        <v/>
      </c>
    </row>
    <row r="27" spans="1:5" x14ac:dyDescent="0.3">
      <c r="A27" s="45" t="s">
        <v>302</v>
      </c>
      <c r="B27" s="45">
        <v>626</v>
      </c>
      <c r="C27" s="30">
        <f>Ekonomika!C338</f>
        <v>207385</v>
      </c>
      <c r="D27" s="30">
        <f>Ekonomika!D338</f>
        <v>152259</v>
      </c>
      <c r="E27" s="52" t="str">
        <f t="shared" si="0"/>
        <v/>
      </c>
    </row>
    <row r="28" spans="1:5" x14ac:dyDescent="0.3">
      <c r="A28" s="45" t="s">
        <v>303</v>
      </c>
      <c r="B28" s="45">
        <v>627</v>
      </c>
      <c r="C28" s="30">
        <f>Ekonomika!C339</f>
        <v>1007027</v>
      </c>
      <c r="D28" s="30">
        <f>Ekonomika!D339</f>
        <v>359284</v>
      </c>
      <c r="E28" s="52" t="str">
        <f t="shared" si="0"/>
        <v/>
      </c>
    </row>
    <row r="29" spans="1:5" x14ac:dyDescent="0.3">
      <c r="A29" s="45" t="s">
        <v>304</v>
      </c>
      <c r="B29" s="45">
        <v>628</v>
      </c>
      <c r="C29" s="30">
        <f>Ekonomika!C340</f>
        <v>693162</v>
      </c>
      <c r="D29" s="30">
        <f>Ekonomika!D340</f>
        <v>84934</v>
      </c>
      <c r="E29" s="52" t="str">
        <f t="shared" si="0"/>
        <v/>
      </c>
    </row>
    <row r="30" spans="1:5" x14ac:dyDescent="0.3">
      <c r="A30" s="45" t="s">
        <v>305</v>
      </c>
      <c r="B30" s="45">
        <v>629</v>
      </c>
      <c r="C30" s="30">
        <f>Ekonomika!C341</f>
        <v>599</v>
      </c>
      <c r="D30" s="30">
        <f>Ekonomika!D341</f>
        <v>1101</v>
      </c>
      <c r="E30" s="52" t="str">
        <f t="shared" si="0"/>
        <v/>
      </c>
    </row>
    <row r="31" spans="1:5" x14ac:dyDescent="0.3">
      <c r="A31" s="45" t="s">
        <v>306</v>
      </c>
      <c r="B31" s="45">
        <v>630</v>
      </c>
      <c r="C31" s="30">
        <f>Ekonomika!C342</f>
        <v>127154</v>
      </c>
      <c r="D31" s="30">
        <f>Ekonomika!D342</f>
        <v>99603</v>
      </c>
      <c r="E31" s="52" t="str">
        <f t="shared" si="0"/>
        <v/>
      </c>
    </row>
    <row r="32" spans="1:5" x14ac:dyDescent="0.3">
      <c r="A32" s="45" t="s">
        <v>307</v>
      </c>
      <c r="B32" s="45">
        <v>631</v>
      </c>
      <c r="C32" s="30">
        <f>Ekonomika!C343</f>
        <v>8978</v>
      </c>
      <c r="D32" s="30">
        <f>Ekonomika!D343</f>
        <v>9716</v>
      </c>
      <c r="E32" s="52" t="str">
        <f t="shared" si="0"/>
        <v/>
      </c>
    </row>
    <row r="33" spans="1:5" x14ac:dyDescent="0.3">
      <c r="A33" s="45" t="s">
        <v>308</v>
      </c>
      <c r="B33" s="45">
        <v>632</v>
      </c>
      <c r="C33" s="30">
        <f>Ekonomika!C344</f>
        <v>46894</v>
      </c>
      <c r="D33" s="30">
        <f>Ekonomika!D344</f>
        <v>44798</v>
      </c>
      <c r="E33" s="52" t="str">
        <f t="shared" si="0"/>
        <v/>
      </c>
    </row>
    <row r="34" spans="1:5" x14ac:dyDescent="0.3">
      <c r="A34" s="45" t="s">
        <v>309</v>
      </c>
      <c r="B34" s="45">
        <v>633</v>
      </c>
      <c r="C34" s="30">
        <f>Ekonomika!C345</f>
        <v>113770</v>
      </c>
      <c r="D34" s="30">
        <f>Ekonomika!D345</f>
        <v>102126</v>
      </c>
      <c r="E34" s="52" t="str">
        <f t="shared" si="0"/>
        <v/>
      </c>
    </row>
    <row r="35" spans="1:5" x14ac:dyDescent="0.3">
      <c r="A35" s="45" t="s">
        <v>310</v>
      </c>
      <c r="B35" s="45">
        <v>634</v>
      </c>
      <c r="C35" s="30">
        <f>Ekonomika!C346</f>
        <v>8305</v>
      </c>
      <c r="D35" s="30">
        <f>Ekonomika!D346</f>
        <v>11809</v>
      </c>
      <c r="E35" s="52" t="str">
        <f t="shared" si="0"/>
        <v/>
      </c>
    </row>
    <row r="36" spans="1:5" x14ac:dyDescent="0.3">
      <c r="A36" s="45" t="s">
        <v>311</v>
      </c>
      <c r="B36" s="45">
        <v>635</v>
      </c>
      <c r="C36" s="30">
        <f>Ekonomika!C347</f>
        <v>8165</v>
      </c>
      <c r="D36" s="30">
        <f>Ekonomika!D347</f>
        <v>5197</v>
      </c>
      <c r="E36" s="52" t="str">
        <f t="shared" si="0"/>
        <v/>
      </c>
    </row>
    <row r="37" spans="1:5" x14ac:dyDescent="0.3">
      <c r="A37" s="45" t="s">
        <v>312</v>
      </c>
      <c r="B37" s="45">
        <v>636</v>
      </c>
      <c r="C37" s="30">
        <f>Ekonomika!C348</f>
        <v>0</v>
      </c>
      <c r="D37" s="30">
        <f>Ekonomika!D348</f>
        <v>0</v>
      </c>
      <c r="E37" s="52" t="str">
        <f t="shared" si="0"/>
        <v/>
      </c>
    </row>
    <row r="38" spans="1:5" x14ac:dyDescent="0.3">
      <c r="A38" s="45" t="s">
        <v>313</v>
      </c>
      <c r="B38" s="45">
        <v>637</v>
      </c>
      <c r="C38" s="30">
        <f>Ekonomika!C349</f>
        <v>0</v>
      </c>
      <c r="D38" s="30">
        <f>Ekonomika!D349</f>
        <v>0</v>
      </c>
      <c r="E38" s="52" t="str">
        <f t="shared" si="0"/>
        <v/>
      </c>
    </row>
    <row r="39" spans="1:5" x14ac:dyDescent="0.3">
      <c r="A39" s="45" t="s">
        <v>314</v>
      </c>
      <c r="B39" s="45">
        <v>638</v>
      </c>
      <c r="C39" s="30">
        <f>Ekonomika!C350</f>
        <v>873168</v>
      </c>
      <c r="D39" s="30">
        <f>Ekonomika!D350</f>
        <v>1049017</v>
      </c>
      <c r="E39" s="52" t="str">
        <f t="shared" si="0"/>
        <v/>
      </c>
    </row>
    <row r="40" spans="1:5" x14ac:dyDescent="0.3">
      <c r="A40" s="45" t="s">
        <v>315</v>
      </c>
      <c r="B40" s="45">
        <v>639</v>
      </c>
      <c r="C40" s="30">
        <f>Ekonomika!C351</f>
        <v>1366646</v>
      </c>
      <c r="D40" s="30">
        <f>Ekonomika!D351</f>
        <v>1264765</v>
      </c>
      <c r="E40" s="52" t="str">
        <f t="shared" si="0"/>
        <v/>
      </c>
    </row>
    <row r="41" spans="1:5" x14ac:dyDescent="0.3">
      <c r="A41" s="45" t="s">
        <v>316</v>
      </c>
      <c r="B41" s="45">
        <v>640</v>
      </c>
      <c r="C41" s="30">
        <f>Ekonomika!C352</f>
        <v>0</v>
      </c>
      <c r="D41" s="30">
        <f>Ekonomika!D352</f>
        <v>0</v>
      </c>
      <c r="E41" s="52" t="str">
        <f t="shared" si="0"/>
        <v/>
      </c>
    </row>
  </sheetData>
  <sheetProtection algorithmName="SHA-512" hashValue="TZgkem/tYfTVYbdy74fxDV+0Tk55b846gkWq18JLYSnEu5Sq3zM09p1kht3suEntrPTcNV59od2v/4ULFMqQUg==" saltValue="RCGMWDNLgFPZoBWwOuVlLw==" spinCount="100000" sheet="1" objects="1" scenarios="1"/>
  <phoneticPr fontId="11" type="noConversion"/>
  <dataValidations count="5">
    <dataValidation allowBlank="1" showInputMessage="1" showErrorMessage="1" prompt="Konto_x000a_Grupa konta" sqref="A1" xr:uid="{00000000-0002-0000-0900-000000000000}"/>
    <dataValidation allowBlank="1" showInputMessage="1" showErrorMessage="1" prompt="AOP" sqref="B1" xr:uid="{00000000-0002-0000-0900-000001000000}"/>
    <dataValidation allowBlank="1" showInputMessage="1" showErrorMessage="1" prompt="Iznos (tek. god.)" sqref="C1" xr:uid="{00000000-0002-0000-0900-000002000000}"/>
    <dataValidation allowBlank="1" showInputMessage="1" showErrorMessage="1" prompt="Iznos (preth. god.)" sqref="D1" xr:uid="{00000000-0002-0000-0900-000003000000}"/>
    <dataValidation type="whole" operator="greaterThanOrEqual" allowBlank="1" showInputMessage="1" showErrorMessage="1" errorTitle="Greška" error="Vrijednost mora biti cjelobrojna i nenegativna - ponovite unos." sqref="C2:D41" xr:uid="{00000000-0002-0000-0900-000004000000}">
      <formula1>0</formula1>
    </dataValidation>
  </dataValidations>
  <pageMargins left="0.7" right="0.7" top="0.75" bottom="0.75" header="0.3" footer="0.3"/>
  <pageSetup paperSize="9" orientation="portrait" r:id="rId1"/>
  <ignoredErrors>
    <ignoredError sqref="A2:A4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3" tint="0.79998168889431442"/>
  </sheetPr>
  <dimension ref="A1:H17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41.85546875" style="5" customWidth="1"/>
    <col min="2" max="2" width="8.7109375" style="8" bestFit="1" customWidth="1"/>
    <col min="3" max="3" width="13.7109375" style="5" customWidth="1"/>
    <col min="4" max="4" width="9" style="5" bestFit="1" customWidth="1"/>
    <col min="5" max="7" width="13.7109375" style="5" customWidth="1"/>
    <col min="8" max="8" width="49.42578125" style="5" customWidth="1"/>
    <col min="9" max="16384" width="9.140625" style="5"/>
  </cols>
  <sheetData>
    <row r="1" spans="1:8" x14ac:dyDescent="0.3">
      <c r="A1" s="92" t="s">
        <v>503</v>
      </c>
      <c r="B1" s="92" t="s">
        <v>490</v>
      </c>
      <c r="C1" s="92" t="s">
        <v>491</v>
      </c>
      <c r="D1" s="92" t="s">
        <v>492</v>
      </c>
      <c r="E1" s="92" t="s">
        <v>493</v>
      </c>
      <c r="F1" s="92" t="s">
        <v>500</v>
      </c>
      <c r="G1" s="92" t="s">
        <v>501</v>
      </c>
      <c r="H1" s="51" t="s">
        <v>2647</v>
      </c>
    </row>
    <row r="2" spans="1:8" x14ac:dyDescent="0.3">
      <c r="A2" s="3" t="s">
        <v>514</v>
      </c>
      <c r="B2" s="6" t="s">
        <v>317</v>
      </c>
      <c r="C2" s="29">
        <f>Ekonomika!C494</f>
        <v>1009785</v>
      </c>
      <c r="D2" s="7" t="s">
        <v>520</v>
      </c>
      <c r="E2" s="82">
        <f>IFERROR(IF(ROUND(0.005*C2,0)=0,"0",ROUND(0.005*C2,0)),"")</f>
        <v>5049</v>
      </c>
      <c r="F2" s="29">
        <f>Ekonomika!F494</f>
        <v>5049</v>
      </c>
      <c r="G2" s="82">
        <f>IFERROR(E2-F2,"")</f>
        <v>0</v>
      </c>
      <c r="H2" s="52" t="str">
        <f>IF(AND(OR(NOT(ISNUMBER(C2)),C2&lt;0),NOT(ISBLANK(C2))),CONCATENATE("Vrijednost na poziciji ",A2,", ",C$1," mora biti pozitivan cijeli broj."),IF(AND(OR(NOT(ISNUMBER(F2)),F2&lt;0),NOT(ISBLANK(F2))),CONCATENATE("Vrijednost na poziciji ",A2,", ",F$1," mora biti pozitivan cijeli broj."),""))</f>
        <v/>
      </c>
    </row>
    <row r="3" spans="1:8" x14ac:dyDescent="0.3">
      <c r="A3" s="4" t="s">
        <v>515</v>
      </c>
      <c r="B3" s="6" t="s">
        <v>317</v>
      </c>
      <c r="C3" s="29">
        <f>Ekonomika!C495</f>
        <v>1100</v>
      </c>
      <c r="D3" s="7" t="s">
        <v>520</v>
      </c>
      <c r="E3" s="82">
        <f t="shared" ref="E3" si="0">IFERROR(IF(ROUND(0.005*C3,0)=0,"0",ROUND(0.005*C3,0)),"")</f>
        <v>6</v>
      </c>
      <c r="F3" s="29">
        <f>Ekonomika!F495</f>
        <v>6</v>
      </c>
      <c r="G3" s="82">
        <f t="shared" ref="G3:G16" si="1">IFERROR(E3-F3,"")</f>
        <v>0</v>
      </c>
      <c r="H3" s="52" t="str">
        <f t="shared" ref="H3:H16" si="2">IF(AND(OR(NOT(ISNUMBER(C3)),C3&lt;0),NOT(ISBLANK(C3))),CONCATENATE("Vrijednost na poziciji ",A3,", ",C$1," mora biti pozitivan cijeli broj."),IF(AND(OR(NOT(ISNUMBER(F3)),F3&lt;0),NOT(ISBLANK(F3))),CONCATENATE("Vrijednost na poziciji ",A3,", ",F$1," mora biti pozitivan cijeli broj."),""))</f>
        <v/>
      </c>
    </row>
    <row r="4" spans="1:8" ht="18" x14ac:dyDescent="0.3">
      <c r="A4" s="3" t="s">
        <v>337</v>
      </c>
      <c r="B4" s="6" t="s">
        <v>507</v>
      </c>
      <c r="C4" s="29">
        <f>Ekonomika!C496</f>
        <v>0</v>
      </c>
      <c r="D4" s="6" t="s">
        <v>322</v>
      </c>
      <c r="E4" s="82" t="str">
        <f>IFERROR(IF(ROUND(0.01*C4,0)=0,"0",ROUND(0.01*C4,0)),"")</f>
        <v>0</v>
      </c>
      <c r="F4" s="29">
        <f>Ekonomika!F496</f>
        <v>0</v>
      </c>
      <c r="G4" s="82">
        <f t="shared" si="1"/>
        <v>0</v>
      </c>
      <c r="H4" s="52" t="str">
        <f t="shared" si="2"/>
        <v/>
      </c>
    </row>
    <row r="5" spans="1:8" ht="18" x14ac:dyDescent="0.3">
      <c r="A5" s="3" t="s">
        <v>516</v>
      </c>
      <c r="B5" s="6" t="s">
        <v>507</v>
      </c>
      <c r="C5" s="29">
        <f>Ekonomika!C497</f>
        <v>0</v>
      </c>
      <c r="D5" s="6" t="s">
        <v>510</v>
      </c>
      <c r="E5" s="82" t="str">
        <f>IFERROR(IF(ROUND(2*C5,0)=0,"0",ROUND(2*C5,0)),"")</f>
        <v>0</v>
      </c>
      <c r="F5" s="29">
        <f>Ekonomika!F497</f>
        <v>0</v>
      </c>
      <c r="G5" s="82">
        <f t="shared" si="1"/>
        <v>0</v>
      </c>
      <c r="H5" s="52" t="str">
        <f t="shared" si="2"/>
        <v/>
      </c>
    </row>
    <row r="6" spans="1:8" ht="18" x14ac:dyDescent="0.3">
      <c r="A6" s="3" t="s">
        <v>338</v>
      </c>
      <c r="B6" s="6" t="s">
        <v>507</v>
      </c>
      <c r="C6" s="29">
        <f>Ekonomika!C498</f>
        <v>0</v>
      </c>
      <c r="D6" s="6" t="s">
        <v>323</v>
      </c>
      <c r="E6" s="82" t="str">
        <f>IFERROR(IF(ROUND(0.03*C6,0)=0,"0",ROUND(0.03*C6,0)),"")</f>
        <v>0</v>
      </c>
      <c r="F6" s="29">
        <f>Ekonomika!F498</f>
        <v>0</v>
      </c>
      <c r="G6" s="82">
        <f t="shared" si="1"/>
        <v>0</v>
      </c>
      <c r="H6" s="52" t="str">
        <f t="shared" si="2"/>
        <v/>
      </c>
    </row>
    <row r="7" spans="1:8" ht="18" x14ac:dyDescent="0.3">
      <c r="A7" s="3" t="s">
        <v>339</v>
      </c>
      <c r="B7" s="6" t="s">
        <v>507</v>
      </c>
      <c r="C7" s="29">
        <f>Ekonomika!C499</f>
        <v>0</v>
      </c>
      <c r="D7" s="6" t="s">
        <v>323</v>
      </c>
      <c r="E7" s="82" t="str">
        <f>IFERROR(IF(ROUND(0.03*C7,0)=0,"0",ROUND(0.03*C7,0)),"")</f>
        <v>0</v>
      </c>
      <c r="F7" s="29">
        <f>Ekonomika!F499</f>
        <v>0</v>
      </c>
      <c r="G7" s="82">
        <f t="shared" si="1"/>
        <v>0</v>
      </c>
      <c r="H7" s="52" t="str">
        <f t="shared" si="2"/>
        <v/>
      </c>
    </row>
    <row r="8" spans="1:8" x14ac:dyDescent="0.3">
      <c r="A8" s="3" t="s">
        <v>517</v>
      </c>
      <c r="B8" s="6" t="s">
        <v>318</v>
      </c>
      <c r="C8" s="29">
        <f>Ekonomika!C500</f>
        <v>0</v>
      </c>
      <c r="D8" s="6" t="s">
        <v>324</v>
      </c>
      <c r="E8" s="82" t="str">
        <f>IFERROR(IF(ROUND(0.001*C8,0)=0,"0",ROUND(0.001*C8,0)),"")</f>
        <v>0</v>
      </c>
      <c r="F8" s="29">
        <f>Ekonomika!F500</f>
        <v>0</v>
      </c>
      <c r="G8" s="82">
        <f t="shared" si="1"/>
        <v>0</v>
      </c>
      <c r="H8" s="52" t="str">
        <f t="shared" si="2"/>
        <v/>
      </c>
    </row>
    <row r="9" spans="1:8" x14ac:dyDescent="0.3">
      <c r="A9" s="3" t="s">
        <v>340</v>
      </c>
      <c r="B9" s="6" t="s">
        <v>319</v>
      </c>
      <c r="C9" s="29">
        <f>Ekonomika!C501</f>
        <v>0</v>
      </c>
      <c r="D9" s="6" t="s">
        <v>510</v>
      </c>
      <c r="E9" s="82" t="str">
        <f>IFERROR(IF(ROUND(2*C9,0)=0,"0",ROUND(2*C9,0)),"")</f>
        <v>0</v>
      </c>
      <c r="F9" s="29">
        <f>Ekonomika!F501</f>
        <v>0</v>
      </c>
      <c r="G9" s="82">
        <f t="shared" si="1"/>
        <v>0</v>
      </c>
      <c r="H9" s="52" t="str">
        <f t="shared" si="2"/>
        <v/>
      </c>
    </row>
    <row r="10" spans="1:8" x14ac:dyDescent="0.3">
      <c r="A10" s="3" t="s">
        <v>341</v>
      </c>
      <c r="B10" s="6" t="s">
        <v>319</v>
      </c>
      <c r="C10" s="29">
        <f>Ekonomika!C502</f>
        <v>0</v>
      </c>
      <c r="D10" s="6" t="s">
        <v>510</v>
      </c>
      <c r="E10" s="82" t="str">
        <f>IFERROR(IF(ROUND(2*C10,0)=0,"0",ROUND(2*C10,0)),"")</f>
        <v>0</v>
      </c>
      <c r="F10" s="29">
        <f>Ekonomika!F502</f>
        <v>0</v>
      </c>
      <c r="G10" s="82">
        <f t="shared" si="1"/>
        <v>0</v>
      </c>
      <c r="H10" s="52" t="str">
        <f t="shared" si="2"/>
        <v/>
      </c>
    </row>
    <row r="11" spans="1:8" x14ac:dyDescent="0.3">
      <c r="A11" s="3" t="s">
        <v>342</v>
      </c>
      <c r="B11" s="6" t="s">
        <v>320</v>
      </c>
      <c r="C11" s="29">
        <f>Ekonomika!C503</f>
        <v>0</v>
      </c>
      <c r="D11" s="6" t="s">
        <v>325</v>
      </c>
      <c r="E11" s="82" t="str">
        <f>IFERROR(IF(ROUND(0.04*C11,0)=0,"0",ROUND(0.04*C11,0)),"")</f>
        <v>0</v>
      </c>
      <c r="F11" s="29">
        <f>Ekonomika!F503</f>
        <v>0</v>
      </c>
      <c r="G11" s="82">
        <f t="shared" si="1"/>
        <v>0</v>
      </c>
      <c r="H11" s="52" t="str">
        <f t="shared" si="2"/>
        <v/>
      </c>
    </row>
    <row r="12" spans="1:8" x14ac:dyDescent="0.3">
      <c r="A12" s="3" t="s">
        <v>343</v>
      </c>
      <c r="B12" s="6" t="s">
        <v>320</v>
      </c>
      <c r="C12" s="29">
        <f>Ekonomika!C504</f>
        <v>0</v>
      </c>
      <c r="D12" s="6" t="s">
        <v>326</v>
      </c>
      <c r="E12" s="82" t="str">
        <f>IFERROR(IF(ROUND(0.005*C12,0)=0,"0",ROUND(0.005*C12,0)),"")</f>
        <v>0</v>
      </c>
      <c r="F12" s="29">
        <f>Ekonomika!F504</f>
        <v>0</v>
      </c>
      <c r="G12" s="82">
        <f t="shared" si="1"/>
        <v>0</v>
      </c>
      <c r="H12" s="52" t="str">
        <f t="shared" si="2"/>
        <v/>
      </c>
    </row>
    <row r="13" spans="1:8" x14ac:dyDescent="0.3">
      <c r="A13" s="3" t="s">
        <v>509</v>
      </c>
      <c r="B13" s="6" t="s">
        <v>320</v>
      </c>
      <c r="C13" s="29">
        <f>Ekonomika!C505</f>
        <v>0</v>
      </c>
      <c r="D13" s="6" t="s">
        <v>327</v>
      </c>
      <c r="E13" s="82" t="str">
        <f>IFERROR(IF(ROUND(0.075*C13,0)=0,"0",ROUND(0.075*C13,0)),"")</f>
        <v>0</v>
      </c>
      <c r="F13" s="29">
        <f>Ekonomika!F505</f>
        <v>0</v>
      </c>
      <c r="G13" s="82">
        <f t="shared" si="1"/>
        <v>0</v>
      </c>
      <c r="H13" s="52" t="str">
        <f t="shared" si="2"/>
        <v/>
      </c>
    </row>
    <row r="14" spans="1:8" ht="18" x14ac:dyDescent="0.3">
      <c r="A14" s="3" t="s">
        <v>344</v>
      </c>
      <c r="B14" s="6" t="s">
        <v>507</v>
      </c>
      <c r="C14" s="29">
        <f>Ekonomika!C506</f>
        <v>0</v>
      </c>
      <c r="D14" s="6" t="s">
        <v>512</v>
      </c>
      <c r="E14" s="82" t="str">
        <f>IFERROR(IF(ROUND(1.5*C14,0)=0,"0",ROUND(1.5*C14,0)),"")</f>
        <v>0</v>
      </c>
      <c r="F14" s="29">
        <f>Ekonomika!F506</f>
        <v>0</v>
      </c>
      <c r="G14" s="82">
        <f t="shared" si="1"/>
        <v>0</v>
      </c>
      <c r="H14" s="52" t="str">
        <f t="shared" si="2"/>
        <v/>
      </c>
    </row>
    <row r="15" spans="1:8" x14ac:dyDescent="0.3">
      <c r="A15" s="4" t="s">
        <v>518</v>
      </c>
      <c r="B15" s="6" t="s">
        <v>321</v>
      </c>
      <c r="C15" s="29">
        <f>Ekonomika!C507</f>
        <v>0</v>
      </c>
      <c r="D15" s="6" t="s">
        <v>511</v>
      </c>
      <c r="E15" s="82" t="str">
        <f>IFERROR(IF(ROUND(5*C15,0)=0,"0",ROUND(5*C15,0)),"")</f>
        <v>0</v>
      </c>
      <c r="F15" s="29">
        <f>Ekonomika!F507</f>
        <v>0</v>
      </c>
      <c r="G15" s="82">
        <f t="shared" si="1"/>
        <v>0</v>
      </c>
      <c r="H15" s="52" t="str">
        <f t="shared" si="2"/>
        <v/>
      </c>
    </row>
    <row r="16" spans="1:8" ht="18" x14ac:dyDescent="0.3">
      <c r="A16" s="3" t="s">
        <v>519</v>
      </c>
      <c r="B16" s="6" t="s">
        <v>508</v>
      </c>
      <c r="C16" s="29">
        <f>Ekonomika!C508</f>
        <v>0</v>
      </c>
      <c r="D16" s="6" t="s">
        <v>513</v>
      </c>
      <c r="E16" s="82" t="str">
        <f>IFERROR(IF(ROUND(0.1*C16,0)=0,"0",ROUND(0.1*C16,0)),"")</f>
        <v>0</v>
      </c>
      <c r="F16" s="29">
        <f>Ekonomika!F508</f>
        <v>0</v>
      </c>
      <c r="G16" s="82">
        <f t="shared" si="1"/>
        <v>0</v>
      </c>
      <c r="H16" s="52" t="str">
        <f t="shared" si="2"/>
        <v/>
      </c>
    </row>
    <row r="17" spans="1:8" x14ac:dyDescent="0.3">
      <c r="A17" s="2" t="s">
        <v>487</v>
      </c>
      <c r="B17" s="1" t="s">
        <v>521</v>
      </c>
      <c r="C17" s="53" t="s">
        <v>521</v>
      </c>
      <c r="D17" s="1" t="s">
        <v>521</v>
      </c>
      <c r="E17" s="83">
        <f>IFERROR(IF(SUM(E2:E16)=0,"0",SUM(E2:E16)),"")</f>
        <v>5055</v>
      </c>
      <c r="F17" s="83">
        <f>IFERROR(IF(SUM(F2:F16)=0,"0",SUM(F2:F16)),"")</f>
        <v>5055</v>
      </c>
      <c r="G17" s="83" t="str">
        <f>IFERROR(IF(SUM(G2:G16)=0,"0",SUM(G2:G16)),"")</f>
        <v>0</v>
      </c>
      <c r="H17" s="52"/>
    </row>
  </sheetData>
  <sheetProtection algorithmName="SHA-512" hashValue="vIdSkfIY46CY/h0I2LUtGUgdwh7ymATNMhwPANeEYjpi7rpPVXI1O/Wn5kt1p3WF+pa8uTFEoqC2mR9wR+ofsA==" saltValue="ZwPXGT396Q99bERRpzjhFg==" spinCount="100000" sheet="1" objects="1" scenarios="1"/>
  <dataValidations count="9">
    <dataValidation allowBlank="1" showInputMessage="1" showErrorMessage="1" prompt="Razlika za _x000a_uplatu/povrat _x000a_(KM)" sqref="G1" xr:uid="{00000000-0002-0000-0A00-000000000000}"/>
    <dataValidation allowBlank="1" showInputMessage="1" showErrorMessage="1" prompt="Uplaćeni iznos_x000a_(KM)" sqref="F1" xr:uid="{00000000-0002-0000-0A00-000001000000}"/>
    <dataValidation allowBlank="1" showInputMessage="1" showErrorMessage="1" prompt="Obračunati iznos_x000a_(KM)" sqref="E1" xr:uid="{00000000-0002-0000-0A00-000002000000}"/>
    <dataValidation allowBlank="1" showInputMessage="1" showErrorMessage="1" prompt="Visina naknade" sqref="D1" xr:uid="{00000000-0002-0000-0A00-000003000000}"/>
    <dataValidation allowBlank="1" showInputMessage="1" showErrorMessage="1" prompt="Iznos/Količina" sqref="C1" xr:uid="{00000000-0002-0000-0A00-000004000000}"/>
    <dataValidation allowBlank="1" showInputMessage="1" showErrorMessage="1" prompt="Jed. mj." sqref="B1" xr:uid="{00000000-0002-0000-0A00-000005000000}"/>
    <dataValidation allowBlank="1" showInputMessage="1" showErrorMessage="1" prompt="Naziv naknade" sqref="A1" xr:uid="{00000000-0002-0000-0A00-000006000000}"/>
    <dataValidation operator="greaterThanOrEqual" allowBlank="1" sqref="E2:E16" xr:uid="{00000000-0002-0000-0A00-000007000000}"/>
    <dataValidation type="whole" operator="greaterThanOrEqual" allowBlank="1" showInputMessage="1" showErrorMessage="1" errorTitle="Greška" error="Vrijednost mora biti cjelobrojna i nenegativna - ponovite unos." sqref="C2:C16 F2:F16" xr:uid="{00000000-0002-0000-0A00-000008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3" tint="0.79998168889431442"/>
  </sheetPr>
  <dimension ref="A1:G17"/>
  <sheetViews>
    <sheetView showGridLines="0" zoomScale="115" zoomScaleNormal="115" workbookViewId="0">
      <pane ySplit="1" topLeftCell="A8" activePane="bottomLeft" state="frozen"/>
      <selection activeCell="B2" sqref="B2:N2"/>
      <selection pane="bottomLeft" activeCell="C19" sqref="C19"/>
    </sheetView>
  </sheetViews>
  <sheetFormatPr defaultRowHeight="16.5" x14ac:dyDescent="0.3"/>
  <cols>
    <col min="1" max="1" width="61.140625" style="18" customWidth="1"/>
    <col min="2" max="6" width="13.7109375" style="17" customWidth="1"/>
    <col min="7" max="7" width="49.42578125" style="17" customWidth="1"/>
    <col min="8" max="16384" width="9.140625" style="17"/>
  </cols>
  <sheetData>
    <row r="1" spans="1:7" x14ac:dyDescent="0.3">
      <c r="A1" s="93" t="s">
        <v>503</v>
      </c>
      <c r="B1" s="93" t="s">
        <v>490</v>
      </c>
      <c r="C1" s="93" t="s">
        <v>491</v>
      </c>
      <c r="D1" s="93" t="s">
        <v>492</v>
      </c>
      <c r="E1" s="93" t="s">
        <v>493</v>
      </c>
      <c r="F1" s="93" t="s">
        <v>500</v>
      </c>
      <c r="G1" s="51" t="s">
        <v>2647</v>
      </c>
    </row>
    <row r="2" spans="1:7" x14ac:dyDescent="0.3">
      <c r="A2" s="54" t="s">
        <v>328</v>
      </c>
      <c r="B2" s="29">
        <f>Ekonomika!B514</f>
        <v>0</v>
      </c>
      <c r="C2" s="29">
        <f>Ekonomika!C514</f>
        <v>0</v>
      </c>
      <c r="D2" s="29">
        <f>Ekonomika!D514</f>
        <v>0</v>
      </c>
      <c r="E2" s="29">
        <f>Ekonomika!E514</f>
        <v>0</v>
      </c>
      <c r="F2" s="29">
        <f>Ekonomika!F514</f>
        <v>0</v>
      </c>
      <c r="G2" s="55"/>
    </row>
    <row r="3" spans="1:7" x14ac:dyDescent="0.3">
      <c r="A3" s="56" t="s">
        <v>524</v>
      </c>
      <c r="B3" s="29">
        <f>Ekonomika!B515</f>
        <v>2E-3</v>
      </c>
      <c r="C3" s="29">
        <f>Ekonomika!C515</f>
        <v>0</v>
      </c>
      <c r="D3" s="29">
        <f>Ekonomika!D515</f>
        <v>0</v>
      </c>
      <c r="E3" s="29">
        <f>Ekonomika!E515</f>
        <v>0</v>
      </c>
      <c r="F3" s="29">
        <f>Ekonomika!F515</f>
        <v>0</v>
      </c>
      <c r="G3" s="52" t="str">
        <f t="shared" ref="G3:G13" si="0">IF(AND(OR(NOT(ISNUMBER(C3)),C3&lt;0),NOT(ISBLANK(C3))),CONCATENATE("Vrijednost na poziciji ",$A3,", ",C$1," mora biti pozitivan cijeli broj."),IF(AND(OR(NOT(ISNUMBER(D3)),D3&lt;0),NOT(ISBLANK(D3))),CONCATENATE("Vrijednost na poziciji ",$A3,", ",D$1," mora biti pozitivan cijeli broj."),IF(AND(OR(NOT(ISNUMBER(E3)),E3&lt;0),NOT(ISBLANK(E3))),CONCATENATE("Vrijednost na poziciji ",$A3,", ",E$1," mora biti pozitivan cijeli broj."),IF(AND(OR(NOT(ISNUMBER(F3)),F3&lt;0),NOT(ISBLANK(F3))),CONCATENATE("Vrijednost na poziciji ",$A3,", ",F$1," mora biti pozitivan cijeli broj."),""))))</f>
        <v/>
      </c>
    </row>
    <row r="4" spans="1:7" x14ac:dyDescent="0.3">
      <c r="A4" s="56" t="s">
        <v>525</v>
      </c>
      <c r="B4" s="29">
        <f>Ekonomika!B516</f>
        <v>3.0000000000000001E-3</v>
      </c>
      <c r="C4" s="29">
        <f>Ekonomika!C516</f>
        <v>0</v>
      </c>
      <c r="D4" s="29">
        <f>Ekonomika!D516</f>
        <v>0</v>
      </c>
      <c r="E4" s="29">
        <f>Ekonomika!E516</f>
        <v>0</v>
      </c>
      <c r="F4" s="29">
        <f>Ekonomika!F516</f>
        <v>0</v>
      </c>
      <c r="G4" s="52" t="str">
        <f t="shared" si="0"/>
        <v/>
      </c>
    </row>
    <row r="5" spans="1:7" x14ac:dyDescent="0.3">
      <c r="A5" s="56" t="s">
        <v>526</v>
      </c>
      <c r="B5" s="29">
        <f>Ekonomika!B517</f>
        <v>0</v>
      </c>
      <c r="C5" s="29">
        <f>Ekonomika!C517</f>
        <v>0</v>
      </c>
      <c r="D5" s="29">
        <f>Ekonomika!D517</f>
        <v>0</v>
      </c>
      <c r="E5" s="29">
        <f>Ekonomika!E517</f>
        <v>0</v>
      </c>
      <c r="F5" s="29">
        <f>Ekonomika!F517</f>
        <v>0</v>
      </c>
      <c r="G5" s="52" t="str">
        <f>IF(AND(OR(NOT(ISNUMBER(C5)),C5&lt;0),NOT(ISBLANK(C5))),CONCATENATE("Vrijednost na poziciji ",$A5,", ",C$1," mora biti pozitivan cijeli broj."),IF(AND(OR(NOT(ISNUMBER(D5)),D5&lt;0),NOT(ISBLANK(D5))),CONCATENATE("Vrijednost na poziciji ",$A5,", ",D$1," mora biti pozitivan cijeli broj."),IF(AND(OR(NOT(ISNUMBER(E5)),E5&lt;0),NOT(ISBLANK(E5))),CONCATENATE("Vrijednost na poziciji ",$A5,", ",E$1," mora biti pozitivan cijeli broj."),IF(AND(OR(NOT(ISNUMBER(F5)),F5&lt;0),NOT(ISBLANK(F5))),CONCATENATE("Vrijednost na poziciji ",$A5,", ",F$1," mora biti pozitivan cijeli broj."),""))))</f>
        <v/>
      </c>
    </row>
    <row r="6" spans="1:7" x14ac:dyDescent="0.3">
      <c r="A6" s="56" t="s">
        <v>523</v>
      </c>
      <c r="B6" s="29">
        <f>Ekonomika!B518</f>
        <v>0</v>
      </c>
      <c r="C6" s="29">
        <f>Ekonomika!C518</f>
        <v>0</v>
      </c>
      <c r="D6" s="29">
        <f>Ekonomika!D518</f>
        <v>0</v>
      </c>
      <c r="E6" s="29">
        <f>Ekonomika!E518</f>
        <v>0</v>
      </c>
      <c r="F6" s="29">
        <f>Ekonomika!F518</f>
        <v>0</v>
      </c>
      <c r="G6" s="52"/>
    </row>
    <row r="7" spans="1:7" x14ac:dyDescent="0.3">
      <c r="A7" s="56" t="s">
        <v>524</v>
      </c>
      <c r="B7" s="29">
        <f>Ekonomika!B519</f>
        <v>0</v>
      </c>
      <c r="C7" s="29">
        <f>Ekonomika!C519</f>
        <v>0</v>
      </c>
      <c r="D7" s="29">
        <f>Ekonomika!D519</f>
        <v>0</v>
      </c>
      <c r="E7" s="29">
        <f>Ekonomika!E519</f>
        <v>0</v>
      </c>
      <c r="F7" s="29">
        <f>Ekonomika!F519</f>
        <v>0</v>
      </c>
      <c r="G7" s="52" t="str">
        <f t="shared" si="0"/>
        <v/>
      </c>
    </row>
    <row r="8" spans="1:7" x14ac:dyDescent="0.3">
      <c r="A8" s="56" t="s">
        <v>525</v>
      </c>
      <c r="B8" s="29">
        <f>Ekonomika!B520</f>
        <v>0</v>
      </c>
      <c r="C8" s="29">
        <f>Ekonomika!C520</f>
        <v>0</v>
      </c>
      <c r="D8" s="29">
        <f>Ekonomika!D520</f>
        <v>0</v>
      </c>
      <c r="E8" s="29">
        <f>Ekonomika!E520</f>
        <v>0</v>
      </c>
      <c r="F8" s="29">
        <f>Ekonomika!F520</f>
        <v>0</v>
      </c>
      <c r="G8" s="52" t="str">
        <f t="shared" si="0"/>
        <v/>
      </c>
    </row>
    <row r="9" spans="1:7" x14ac:dyDescent="0.3">
      <c r="A9" s="56" t="s">
        <v>526</v>
      </c>
      <c r="B9" s="29">
        <f>Ekonomika!B521</f>
        <v>0</v>
      </c>
      <c r="C9" s="29">
        <f>Ekonomika!C521</f>
        <v>0</v>
      </c>
      <c r="D9" s="29">
        <f>Ekonomika!D521</f>
        <v>0</v>
      </c>
      <c r="E9" s="29">
        <f>Ekonomika!E521</f>
        <v>0</v>
      </c>
      <c r="F9" s="29">
        <f>Ekonomika!F521</f>
        <v>0</v>
      </c>
      <c r="G9" s="52" t="str">
        <f t="shared" si="0"/>
        <v/>
      </c>
    </row>
    <row r="10" spans="1:7" x14ac:dyDescent="0.3">
      <c r="A10" s="56" t="s">
        <v>522</v>
      </c>
      <c r="B10" s="29">
        <f>Ekonomika!B522</f>
        <v>0</v>
      </c>
      <c r="C10" s="29">
        <f>Ekonomika!C522</f>
        <v>0</v>
      </c>
      <c r="D10" s="29">
        <f>Ekonomika!D522</f>
        <v>0</v>
      </c>
      <c r="E10" s="29">
        <f>Ekonomika!E522</f>
        <v>0</v>
      </c>
      <c r="F10" s="29">
        <f>Ekonomika!F522</f>
        <v>0</v>
      </c>
      <c r="G10" s="52"/>
    </row>
    <row r="11" spans="1:7" x14ac:dyDescent="0.3">
      <c r="A11" s="56" t="s">
        <v>524</v>
      </c>
      <c r="B11" s="29">
        <f>Ekonomika!B523</f>
        <v>0</v>
      </c>
      <c r="C11" s="29">
        <f>Ekonomika!C523</f>
        <v>0</v>
      </c>
      <c r="D11" s="29">
        <f>Ekonomika!D523</f>
        <v>0</v>
      </c>
      <c r="E11" s="29">
        <f>Ekonomika!E523</f>
        <v>0</v>
      </c>
      <c r="F11" s="29">
        <f>Ekonomika!F523</f>
        <v>0</v>
      </c>
      <c r="G11" s="52" t="str">
        <f t="shared" si="0"/>
        <v/>
      </c>
    </row>
    <row r="12" spans="1:7" x14ac:dyDescent="0.3">
      <c r="A12" s="56" t="s">
        <v>525</v>
      </c>
      <c r="B12" s="29">
        <f>Ekonomika!B524</f>
        <v>0</v>
      </c>
      <c r="C12" s="29">
        <f>Ekonomika!C524</f>
        <v>0</v>
      </c>
      <c r="D12" s="29">
        <f>Ekonomika!D524</f>
        <v>0</v>
      </c>
      <c r="E12" s="29">
        <f>Ekonomika!E524</f>
        <v>0</v>
      </c>
      <c r="F12" s="29">
        <f>Ekonomika!F524</f>
        <v>0</v>
      </c>
      <c r="G12" s="52" t="str">
        <f t="shared" si="0"/>
        <v/>
      </c>
    </row>
    <row r="13" spans="1:7" x14ac:dyDescent="0.3">
      <c r="A13" s="56" t="s">
        <v>526</v>
      </c>
      <c r="B13" s="29">
        <f>Ekonomika!B525</f>
        <v>0</v>
      </c>
      <c r="C13" s="29">
        <f>Ekonomika!C525</f>
        <v>0</v>
      </c>
      <c r="D13" s="29">
        <f>Ekonomika!D525</f>
        <v>0</v>
      </c>
      <c r="E13" s="29">
        <f>Ekonomika!E525</f>
        <v>0</v>
      </c>
      <c r="F13" s="29">
        <f>Ekonomika!F525</f>
        <v>0</v>
      </c>
      <c r="G13" s="52" t="str">
        <f t="shared" si="0"/>
        <v/>
      </c>
    </row>
    <row r="14" spans="1:7" x14ac:dyDescent="0.3">
      <c r="A14" s="56"/>
      <c r="B14" s="40"/>
      <c r="C14" s="40"/>
      <c r="D14" s="40"/>
      <c r="E14" s="40"/>
      <c r="F14" s="40"/>
      <c r="G14" s="55"/>
    </row>
    <row r="15" spans="1:7" x14ac:dyDescent="0.3">
      <c r="A15" s="56"/>
      <c r="B15" s="93" t="s">
        <v>497</v>
      </c>
      <c r="C15" s="40"/>
      <c r="D15" s="40"/>
      <c r="E15" s="40"/>
      <c r="F15" s="40"/>
      <c r="G15" s="55"/>
    </row>
    <row r="16" spans="1:7" x14ac:dyDescent="0.3">
      <c r="A16" s="56" t="s">
        <v>496</v>
      </c>
      <c r="B16" s="29">
        <f>Ekonomika!B528</f>
        <v>0</v>
      </c>
      <c r="C16" s="31"/>
      <c r="D16" s="31"/>
      <c r="E16" s="31"/>
      <c r="F16" s="31"/>
      <c r="G16" s="55"/>
    </row>
    <row r="17" spans="1:7" x14ac:dyDescent="0.3">
      <c r="A17" s="56" t="s">
        <v>2308</v>
      </c>
      <c r="B17" s="29">
        <f>Ekonomika!B529</f>
        <v>0</v>
      </c>
      <c r="C17" s="31"/>
      <c r="D17" s="31"/>
      <c r="E17" s="31"/>
      <c r="F17" s="31"/>
      <c r="G17" s="55"/>
    </row>
  </sheetData>
  <sheetProtection algorithmName="SHA-512" hashValue="QUa3W0uGh1UZvNol5HEOK4CtlVFEzydvo2tuOMIGRuj20CaWQTVtINgi4B2oEkLWkh9dSEGJvrRAGic3K66G1A==" saltValue="UHB6YYs40WRZOdGdfBIxaw==" spinCount="100000" sheet="1" objects="1" scenarios="1"/>
  <dataValidations count="7">
    <dataValidation allowBlank="1" showInputMessage="1" showErrorMessage="1" prompt="Opis" sqref="A1" xr:uid="{00000000-0002-0000-0B00-000000000000}"/>
    <dataValidation allowBlank="1" showInputMessage="1" showErrorMessage="1" prompt="Stopa članarine" sqref="B1" xr:uid="{00000000-0002-0000-0B00-000001000000}"/>
    <dataValidation allowBlank="1" showInputMessage="1" showErrorMessage="1" prompt="Obračunata članarina" sqref="C1" xr:uid="{00000000-0002-0000-0B00-000002000000}"/>
    <dataValidation allowBlank="1" showInputMessage="1" showErrorMessage="1" prompt="Uplaćena članarina" sqref="D1" xr:uid="{00000000-0002-0000-0B00-000003000000}"/>
    <dataValidation allowBlank="1" showInputMessage="1" showErrorMessage="1" prompt="Razlika za uplatu" sqref="E1" xr:uid="{00000000-0002-0000-0B00-000004000000}"/>
    <dataValidation allowBlank="1" showInputMessage="1" showErrorMessage="1" prompt="Razlika za povrat" sqref="F1" xr:uid="{00000000-0002-0000-0B00-000005000000}"/>
    <dataValidation type="whole" operator="greaterThanOrEqual" allowBlank="1" showInputMessage="1" showErrorMessage="1" errorTitle="Greška" error="Vrijednost mora biti cjelobrojna i nenegativna - ponovite unos." sqref="B2:F2 C3:F13 B16:B17" xr:uid="{00000000-0002-0000-0B00-000006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theme="3" tint="0.79998168889431442"/>
  </sheetPr>
  <dimension ref="A1:D7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D9" sqref="D9"/>
    </sheetView>
  </sheetViews>
  <sheetFormatPr defaultRowHeight="16.5" x14ac:dyDescent="0.3"/>
  <cols>
    <col min="1" max="1" width="54.5703125" style="19" customWidth="1"/>
    <col min="2" max="2" width="10" style="5" customWidth="1"/>
    <col min="3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93" t="s">
        <v>502</v>
      </c>
      <c r="B1" s="93" t="s">
        <v>503</v>
      </c>
      <c r="C1" s="93" t="s">
        <v>490</v>
      </c>
      <c r="D1" s="51" t="s">
        <v>2647</v>
      </c>
    </row>
    <row r="2" spans="1:4" x14ac:dyDescent="0.3">
      <c r="A2" s="34" t="s">
        <v>2638</v>
      </c>
      <c r="B2" s="57" t="s">
        <v>330</v>
      </c>
      <c r="C2" s="29">
        <f>Ekonomika!B534</f>
        <v>8076875</v>
      </c>
      <c r="D2" s="52" t="str">
        <f>IF(AND(OR(NOT(ISNUMBER(C2)),C2&lt;0),NOT(ISBLANK(C2))),CONCATENATE("Vrijednost na AOP ",B2,", ",C$1," mora biti pozitivan cijeli broj."),"")</f>
        <v/>
      </c>
    </row>
    <row r="3" spans="1:4" x14ac:dyDescent="0.3">
      <c r="A3" s="34" t="s">
        <v>2639</v>
      </c>
      <c r="B3" s="57" t="s">
        <v>331</v>
      </c>
      <c r="C3" s="79">
        <f>Ekonomika!B535</f>
        <v>0.05</v>
      </c>
      <c r="D3" s="52"/>
    </row>
    <row r="4" spans="1:4" x14ac:dyDescent="0.3">
      <c r="A4" s="34" t="s">
        <v>2640</v>
      </c>
      <c r="B4" s="57" t="s">
        <v>332</v>
      </c>
      <c r="C4" s="29">
        <f>Ekonomika!B536</f>
        <v>4038</v>
      </c>
      <c r="D4" s="52" t="str">
        <f t="shared" ref="D4:D7" si="0">IF(AND(OR(NOT(ISNUMBER(C4)),C4&lt;0),NOT(ISBLANK(C4))),CONCATENATE("Vrijednost na AOP ",B4,", ",C$1," mora biti pozitivan cijeli broj."),"")</f>
        <v/>
      </c>
    </row>
    <row r="5" spans="1:4" x14ac:dyDescent="0.3">
      <c r="A5" s="34" t="s">
        <v>2641</v>
      </c>
      <c r="B5" s="57" t="s">
        <v>333</v>
      </c>
      <c r="C5" s="29">
        <f>Ekonomika!B537</f>
        <v>0</v>
      </c>
      <c r="D5" s="52" t="str">
        <f t="shared" si="0"/>
        <v/>
      </c>
    </row>
    <row r="6" spans="1:4" x14ac:dyDescent="0.3">
      <c r="A6" s="34" t="s">
        <v>2642</v>
      </c>
      <c r="B6" s="57" t="s">
        <v>334</v>
      </c>
      <c r="C6" s="29">
        <f>Ekonomika!B538</f>
        <v>4038</v>
      </c>
      <c r="D6" s="52" t="str">
        <f t="shared" si="0"/>
        <v/>
      </c>
    </row>
    <row r="7" spans="1:4" x14ac:dyDescent="0.3">
      <c r="A7" s="34" t="s">
        <v>2643</v>
      </c>
      <c r="B7" s="57" t="s">
        <v>335</v>
      </c>
      <c r="C7" s="29">
        <f>Ekonomika!B539</f>
        <v>0</v>
      </c>
      <c r="D7" s="52" t="str">
        <f t="shared" si="0"/>
        <v/>
      </c>
    </row>
  </sheetData>
  <sheetProtection algorithmName="SHA-512" hashValue="2Ro2yQvOOMHbp0cHLDZ86CciYvcO4cFQFjKj6Mcm0R43HtHHHkw1ZK4MgOflmcURTsBCoSKk+PZ7JdGItErLtQ==" saltValue="g7XOefTmd4QZUMo+S0ysfg==" spinCount="100000" sheet="1" objects="1" scenarios="1"/>
  <dataValidations count="5">
    <dataValidation allowBlank="1" showInputMessage="1" showErrorMessage="1" prompt="Iznos" sqref="C1" xr:uid="{00000000-0002-0000-0C00-000000000000}"/>
    <dataValidation allowBlank="1" showInputMessage="1" showErrorMessage="1" prompt="Opis" sqref="A1" xr:uid="{00000000-0002-0000-0C00-000001000000}"/>
    <dataValidation allowBlank="1" showInputMessage="1" showErrorMessage="1" prompt="AOP" sqref="B1" xr:uid="{00000000-0002-0000-0C00-000002000000}"/>
    <dataValidation type="whole" operator="greaterThanOrEqual" allowBlank="1" showInputMessage="1" showErrorMessage="1" errorTitle="Greška" error="Vrijednost mora biti cjelobrojna i nenegativna - ponovite unos." sqref="C2 C4:C7" xr:uid="{00000000-0002-0000-0C00-000003000000}">
      <formula1>0</formula1>
    </dataValidation>
    <dataValidation type="decimal" operator="greaterThanOrEqual" allowBlank="1" showInputMessage="1" showErrorMessage="1" errorTitle="Greška" error="Vrijednost mora biti cjelobrojna i nenegativna - ponovite unos." sqref="C3" xr:uid="{00000000-0002-0000-0C00-000004000000}">
      <formula1>0</formula1>
    </dataValidation>
  </dataValidations>
  <pageMargins left="0.7" right="0.7" top="0.75" bottom="0.75" header="0.3" footer="0.3"/>
  <ignoredErrors>
    <ignoredError sqref="A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3" tint="0.79998168889431442"/>
  </sheetPr>
  <dimension ref="A1:K6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C2" sqref="C2"/>
    </sheetView>
  </sheetViews>
  <sheetFormatPr defaultRowHeight="16.5" x14ac:dyDescent="0.3"/>
  <cols>
    <col min="1" max="1" width="27.85546875" style="5" customWidth="1"/>
    <col min="2" max="2" width="8.7109375" style="5" customWidth="1"/>
    <col min="3" max="3" width="9.140625" style="5"/>
    <col min="4" max="10" width="13.7109375" style="5" customWidth="1"/>
    <col min="11" max="11" width="49.42578125" style="5" customWidth="1"/>
    <col min="12" max="16384" width="9.140625" style="5"/>
  </cols>
  <sheetData>
    <row r="1" spans="1:11" x14ac:dyDescent="0.3">
      <c r="A1" s="94" t="s">
        <v>503</v>
      </c>
      <c r="B1" s="94" t="s">
        <v>490</v>
      </c>
      <c r="C1" s="94" t="s">
        <v>491</v>
      </c>
      <c r="D1" s="94" t="s">
        <v>492</v>
      </c>
      <c r="E1" s="94" t="s">
        <v>493</v>
      </c>
      <c r="F1" s="94" t="s">
        <v>500</v>
      </c>
      <c r="G1" s="94" t="s">
        <v>501</v>
      </c>
      <c r="H1" s="94" t="s">
        <v>504</v>
      </c>
      <c r="I1" s="94" t="s">
        <v>505</v>
      </c>
      <c r="J1" s="94" t="s">
        <v>506</v>
      </c>
      <c r="K1" s="51" t="s">
        <v>2647</v>
      </c>
    </row>
    <row r="2" spans="1:11" x14ac:dyDescent="0.3">
      <c r="A2" s="58" t="s">
        <v>2654</v>
      </c>
      <c r="B2" s="80"/>
      <c r="C2" s="81"/>
      <c r="D2" s="29">
        <f>Ekonomika!D544</f>
        <v>0</v>
      </c>
      <c r="E2" s="29">
        <f>Ekonomika!E544</f>
        <v>0</v>
      </c>
      <c r="F2" s="29">
        <f>Ekonomika!F544</f>
        <v>0</v>
      </c>
      <c r="G2" s="29">
        <f>Ekonomika!G544</f>
        <v>0</v>
      </c>
      <c r="H2" s="29">
        <f>Ekonomika!H544</f>
        <v>0</v>
      </c>
      <c r="I2" s="29">
        <f>Ekonomika!I544</f>
        <v>0</v>
      </c>
      <c r="J2" s="29">
        <f>Ekonomika!J544</f>
        <v>0</v>
      </c>
      <c r="K2" s="52" t="str">
        <f>IF(AND(OR(NOT(ISNUMBER(D2)),D2&lt;0),NOT(ISBLANK(D2))),CONCATENATE("Vrijednost na poziciji ",A2,", ",D$1," mora biti pozitivan cijeli broj."),IF(AND(OR(NOT(ISNUMBER(E2)),E2&lt;0),NOT(ISBLANK(E2))),CONCATENATE("Vrijednost na poziciji ",A2,", ",E$1," mora biti pozitivan cijeli broj."),IF(AND(OR(NOT(ISNUMBER(F2)),F2&lt;0),NOT(ISBLANK(F2))),CONCATENATE("Vrijednost na poziciji ",A2,", ",F$1," mora biti pozitivan cijeli broj."),IF(AND(OR(NOT(ISNUMBER(G2)),G2&lt;0),NOT(ISBLANK(G2))),CONCATENATE("Vrijednost na poziciji ",A2,", ",G$1," mora biti pozitivan cijeli broj."),IF(AND(OR(NOT(ISNUMBER(H2)),H2&lt;0),NOT(ISBLANK(H2))),CONCATENATE("Vrijednost na poziciji ",A2,", ",H$1," mora biti pozitivan cijeli broj."),IF(AND(OR(NOT(ISNUMBER(I2)),I2&lt;0),NOT(ISBLANK(I2))),CONCATENATE("Vrijednost na poziciji ",A2,", ",I$1," mora biti pozitivan cijeli broj."),IF(AND(OR(NOT(ISNUMBER(J2)),J2&lt;0),NOT(ISBLANK(J2))),CONCATENATE("Vrijednost na poziciji ",A2,", ",J$1," mora biti pozitivan cijeli broj."),"")))))))</f>
        <v/>
      </c>
    </row>
    <row r="3" spans="1:11" x14ac:dyDescent="0.3">
      <c r="A3" s="58" t="s">
        <v>2655</v>
      </c>
      <c r="B3" s="80"/>
      <c r="C3" s="81"/>
      <c r="D3" s="29">
        <f>Ekonomika!D545</f>
        <v>0</v>
      </c>
      <c r="E3" s="29">
        <f>Ekonomika!E545</f>
        <v>0</v>
      </c>
      <c r="F3" s="29">
        <f>Ekonomika!F545</f>
        <v>0</v>
      </c>
      <c r="G3" s="29">
        <f>Ekonomika!G545</f>
        <v>0</v>
      </c>
      <c r="H3" s="29">
        <f>Ekonomika!H545</f>
        <v>0</v>
      </c>
      <c r="I3" s="29">
        <f>Ekonomika!I545</f>
        <v>0</v>
      </c>
      <c r="J3" s="29">
        <f>Ekonomika!J545</f>
        <v>0</v>
      </c>
      <c r="K3" s="52" t="str">
        <f t="shared" ref="K3:K6" si="0">IF(AND(OR(NOT(ISNUMBER(D3)),D3&lt;0),NOT(ISBLANK(D3))),CONCATENATE("Vrijednost na poziciji ",A3,", ",D$1," mora biti pozitivan cijeli broj."),IF(AND(OR(NOT(ISNUMBER(E3)),E3&lt;0),NOT(ISBLANK(E3))),CONCATENATE("Vrijednost na poziciji ",A3,", ",E$1," mora biti pozitivan cijeli broj."),IF(AND(OR(NOT(ISNUMBER(F3)),F3&lt;0),NOT(ISBLANK(F3))),CONCATENATE("Vrijednost na poziciji ",A3,", ",F$1," mora biti pozitivan cijeli broj."),IF(AND(OR(NOT(ISNUMBER(G3)),G3&lt;0),NOT(ISBLANK(G3))),CONCATENATE("Vrijednost na poziciji ",A3,", ",G$1," mora biti pozitivan cijeli broj."),IF(AND(OR(NOT(ISNUMBER(H3)),H3&lt;0),NOT(ISBLANK(H3))),CONCATENATE("Vrijednost na poziciji ",A3,", ",H$1," mora biti pozitivan cijeli broj."),IF(AND(OR(NOT(ISNUMBER(I3)),I3&lt;0),NOT(ISBLANK(I3))),CONCATENATE("Vrijednost na poziciji ",A3,", ",I$1," mora biti pozitivan cijeli broj."),IF(AND(OR(NOT(ISNUMBER(J3)),J3&lt;0),NOT(ISBLANK(J3))),CONCATENATE("Vrijednost na poziciji ",A3,", ",J$1," mora biti pozitivan cijeli broj."),"")))))))</f>
        <v/>
      </c>
    </row>
    <row r="4" spans="1:11" x14ac:dyDescent="0.3">
      <c r="A4" s="58" t="s">
        <v>2656</v>
      </c>
      <c r="B4" s="80"/>
      <c r="C4" s="81"/>
      <c r="D4" s="29">
        <f>Ekonomika!D546</f>
        <v>0</v>
      </c>
      <c r="E4" s="29">
        <f>Ekonomika!E546</f>
        <v>0</v>
      </c>
      <c r="F4" s="29">
        <f>Ekonomika!F546</f>
        <v>0</v>
      </c>
      <c r="G4" s="29">
        <f>Ekonomika!G546</f>
        <v>0</v>
      </c>
      <c r="H4" s="29">
        <f>Ekonomika!H546</f>
        <v>0</v>
      </c>
      <c r="I4" s="29">
        <f>Ekonomika!I546</f>
        <v>0</v>
      </c>
      <c r="J4" s="29">
        <f>Ekonomika!J546</f>
        <v>0</v>
      </c>
      <c r="K4" s="52" t="str">
        <f t="shared" si="0"/>
        <v/>
      </c>
    </row>
    <row r="5" spans="1:11" x14ac:dyDescent="0.3">
      <c r="A5" s="58" t="s">
        <v>2654</v>
      </c>
      <c r="B5" s="80"/>
      <c r="C5" s="81"/>
      <c r="D5" s="29">
        <f>Ekonomika!D547</f>
        <v>0</v>
      </c>
      <c r="E5" s="29">
        <f>Ekonomika!E547</f>
        <v>0</v>
      </c>
      <c r="F5" s="29">
        <f>Ekonomika!F547</f>
        <v>0</v>
      </c>
      <c r="G5" s="29">
        <f>Ekonomika!G547</f>
        <v>0</v>
      </c>
      <c r="H5" s="29">
        <f>Ekonomika!H547</f>
        <v>0</v>
      </c>
      <c r="I5" s="29">
        <f>Ekonomika!I547</f>
        <v>0</v>
      </c>
      <c r="J5" s="29">
        <f>Ekonomika!J547</f>
        <v>0</v>
      </c>
      <c r="K5" s="52" t="str">
        <f t="shared" si="0"/>
        <v/>
      </c>
    </row>
    <row r="6" spans="1:11" x14ac:dyDescent="0.3">
      <c r="A6" s="58" t="s">
        <v>2655</v>
      </c>
      <c r="B6" s="80"/>
      <c r="C6" s="81"/>
      <c r="D6" s="29">
        <f>Ekonomika!D548</f>
        <v>8076875</v>
      </c>
      <c r="E6" s="29">
        <f>Ekonomika!E548</f>
        <v>808</v>
      </c>
      <c r="F6" s="29">
        <f>Ekonomika!F548</f>
        <v>808</v>
      </c>
      <c r="G6" s="29">
        <f>Ekonomika!G548</f>
        <v>1616</v>
      </c>
      <c r="H6" s="29">
        <f>Ekonomika!H548</f>
        <v>808</v>
      </c>
      <c r="I6" s="29">
        <f>Ekonomika!I548</f>
        <v>808</v>
      </c>
      <c r="J6" s="29">
        <f>Ekonomika!J548</f>
        <v>3232</v>
      </c>
      <c r="K6" s="52" t="str">
        <f t="shared" si="0"/>
        <v/>
      </c>
    </row>
  </sheetData>
  <sheetProtection algorithmName="SHA-512" hashValue="dyVs/viaILdwUxelTFInGk/5FYGRnQOGvQbUgTPAQ/En4MkoKmc61in3xFBoGSNVfvT4gIbH8nNn1nm9GnGpbA==" saltValue="AxylQRvEG0djAOeRxX+4Yg==" spinCount="100000" sheet="1" objects="1" scenarios="1"/>
  <phoneticPr fontId="11" type="noConversion"/>
  <dataValidations count="11">
    <dataValidation allowBlank="1" showInputMessage="1" showErrorMessage="1" prompt="Uplata naknade za 1. i 2. kvartal" sqref="G1" xr:uid="{00000000-0002-0000-0D00-000000000000}"/>
    <dataValidation allowBlank="1" showInputMessage="1" showErrorMessage="1" prompt="Uplata naknade za 2. kvartal" sqref="F1" xr:uid="{00000000-0002-0000-0D00-000001000000}"/>
    <dataValidation allowBlank="1" showInputMessage="1" showErrorMessage="1" prompt="Uplata naknade za 1. kvartal" sqref="E1" xr:uid="{00000000-0002-0000-0D00-000002000000}"/>
    <dataValidation allowBlank="1" showInputMessage="1" showErrorMessage="1" prompt="Osnovica (KM)" sqref="D1" xr:uid="{00000000-0002-0000-0D00-000003000000}"/>
    <dataValidation allowBlank="1" showInputMessage="1" showErrorMessage="1" prompt="Stopa (%)" sqref="C1" xr:uid="{00000000-0002-0000-0D00-000004000000}"/>
    <dataValidation allowBlank="1" showInputMessage="1" showErrorMessage="1" prompt="AOP" sqref="B1" xr:uid="{00000000-0002-0000-0D00-000005000000}"/>
    <dataValidation allowBlank="1" showInputMessage="1" showErrorMessage="1" prompt="Vrsta naknade" sqref="A1" xr:uid="{00000000-0002-0000-0D00-000006000000}"/>
    <dataValidation allowBlank="1" showInputMessage="1" showErrorMessage="1" prompt="Ukupno" sqref="J1" xr:uid="{00000000-0002-0000-0D00-000007000000}"/>
    <dataValidation allowBlank="1" showInputMessage="1" showErrorMessage="1" prompt="Uplata naknade za 3. kvartal" sqref="H1" xr:uid="{00000000-0002-0000-0D00-000008000000}"/>
    <dataValidation allowBlank="1" showInputMessage="1" showErrorMessage="1" prompt="Uplata naknade za 4. kvartal" sqref="I1" xr:uid="{00000000-0002-0000-0D00-000009000000}"/>
    <dataValidation type="whole" operator="greaterThanOrEqual" allowBlank="1" showInputMessage="1" showErrorMessage="1" errorTitle="Greška" error="Vrijednost mora biti cjelobrojna i nenegativna - ponovite unos." sqref="D2:J6" xr:uid="{00000000-0002-0000-0D00-00000A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3" tint="0.79998168889431442"/>
  </sheetPr>
  <dimension ref="A1:E6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8.7109375" style="9" bestFit="1" customWidth="1"/>
    <col min="2" max="2" width="56.7109375" style="9" customWidth="1"/>
    <col min="3" max="3" width="8.7109375" style="5" bestFit="1" customWidth="1"/>
    <col min="4" max="4" width="13.7109375" style="5" customWidth="1"/>
    <col min="5" max="5" width="49.42578125" style="5" customWidth="1"/>
    <col min="6" max="16384" width="9.140625" style="5"/>
  </cols>
  <sheetData>
    <row r="1" spans="1:5" x14ac:dyDescent="0.3">
      <c r="A1" s="94" t="s">
        <v>502</v>
      </c>
      <c r="B1" s="94" t="s">
        <v>503</v>
      </c>
      <c r="C1" s="94" t="s">
        <v>490</v>
      </c>
      <c r="D1" s="94" t="s">
        <v>491</v>
      </c>
      <c r="E1" s="51" t="s">
        <v>2647</v>
      </c>
    </row>
    <row r="2" spans="1:5" ht="15" customHeight="1" x14ac:dyDescent="0.3">
      <c r="A2" s="276">
        <v>1</v>
      </c>
      <c r="B2" s="278" t="s">
        <v>346</v>
      </c>
      <c r="C2" s="59" t="s">
        <v>488</v>
      </c>
      <c r="D2" s="29">
        <f>Ekonomika!D553</f>
        <v>1009785</v>
      </c>
      <c r="E2" s="52" t="str">
        <f>IF(AND(OR(NOT(ISNUMBER(D2)),D2&lt;0),NOT(ISBLANK(D2))),CONCATENATE("Vrijednost na AOP ",C2,", ",D$1," mora biti pozitivan cijeli broj."),"")</f>
        <v/>
      </c>
    </row>
    <row r="3" spans="1:5" x14ac:dyDescent="0.3">
      <c r="A3" s="277"/>
      <c r="B3" s="279"/>
      <c r="C3" s="59" t="s">
        <v>489</v>
      </c>
      <c r="D3" s="29">
        <f>Ekonomika!D554</f>
        <v>1100</v>
      </c>
      <c r="E3" s="52" t="str">
        <f>IF(AND(OR(NOT(ISNUMBER(D3)),D3&lt;0),NOT(ISBLANK(D3))),CONCATENATE("Vrijednost na AOP ",C3,", ",D$1," mora biti pozitivan cijeli broj."),"")</f>
        <v/>
      </c>
    </row>
    <row r="4" spans="1:5" x14ac:dyDescent="0.3">
      <c r="A4" s="60">
        <v>2</v>
      </c>
      <c r="B4" s="34" t="s">
        <v>347</v>
      </c>
      <c r="C4" s="59" t="s">
        <v>521</v>
      </c>
      <c r="D4" s="61" t="s">
        <v>520</v>
      </c>
      <c r="E4" s="36"/>
    </row>
    <row r="5" spans="1:5" x14ac:dyDescent="0.3">
      <c r="A5" s="276">
        <v>3</v>
      </c>
      <c r="B5" s="280" t="s">
        <v>2309</v>
      </c>
      <c r="C5" s="59" t="s">
        <v>488</v>
      </c>
      <c r="D5" s="84">
        <f>IFERROR(MROUND(D2*0.005,0.05),"")</f>
        <v>5048.9500000000007</v>
      </c>
      <c r="E5" s="36"/>
    </row>
    <row r="6" spans="1:5" x14ac:dyDescent="0.3">
      <c r="A6" s="277"/>
      <c r="B6" s="281"/>
      <c r="C6" s="59" t="s">
        <v>489</v>
      </c>
      <c r="D6" s="84">
        <f>IFERROR(MROUND(D3*0.005,0.05),"")</f>
        <v>5.5</v>
      </c>
      <c r="E6" s="36"/>
    </row>
  </sheetData>
  <sheetProtection algorithmName="SHA-512" hashValue="cuGfgyJwpTaKX0pqLoiiINqSRLgBfvPsxv6XVkB5JUK8LWwj+e6rwLDgLzyiG7II11CW/m2dCzkUDK7Cc3vL9A==" saltValue="CUAwozb5P0aqDn+SllOnnQ==" spinCount="100000" sheet="1" objects="1" scenarios="1"/>
  <mergeCells count="4">
    <mergeCell ref="A2:A3"/>
    <mergeCell ref="B2:B3"/>
    <mergeCell ref="A5:A6"/>
    <mergeCell ref="B5:B6"/>
  </mergeCells>
  <phoneticPr fontId="11" type="noConversion"/>
  <dataValidations count="7">
    <dataValidation allowBlank="1" showInputMessage="1" showErrorMessage="1" prompt="Iznos" sqref="D1" xr:uid="{00000000-0002-0000-0E00-000000000000}"/>
    <dataValidation allowBlank="1" showInputMessage="1" showErrorMessage="1" prompt="AOP" sqref="C1" xr:uid="{00000000-0002-0000-0E00-000001000000}"/>
    <dataValidation allowBlank="1" showInputMessage="1" showErrorMessage="1" prompt="R. br." sqref="A1" xr:uid="{00000000-0002-0000-0E00-000002000000}"/>
    <dataValidation allowBlank="1" showInputMessage="1" showErrorMessage="1" prompt="Opis" sqref="B1" xr:uid="{00000000-0002-0000-0E00-000003000000}"/>
    <dataValidation operator="greaterThanOrEqual" allowBlank="1" showErrorMessage="1" errorTitle="Greška" error="Iznos mora biti nenegativan decimalni broj." sqref="D5:D6" xr:uid="{00000000-0002-0000-0E00-000004000000}"/>
    <dataValidation operator="greaterThanOrEqual" allowBlank="1" showInputMessage="1" showErrorMessage="1" errorTitle="Greška" error="Vrijednost mora biti cjelobrojna i nenegativna - ponovite unos." sqref="D3" xr:uid="{00000000-0002-0000-0E00-000005000000}"/>
    <dataValidation type="whole" operator="greaterThanOrEqual" allowBlank="1" showInputMessage="1" showErrorMessage="1" errorTitle="Greška" error="Vrijednost mora biti cjelobrojna i nenegativna - ponovite unos." sqref="D2" xr:uid="{00000000-0002-0000-0E00-000006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3" tint="0.79998168889431442"/>
  </sheetPr>
  <dimension ref="A1:I103"/>
  <sheetViews>
    <sheetView showGridLines="0" topLeftCell="A76" zoomScale="115" zoomScaleNormal="115" workbookViewId="0">
      <selection activeCell="F94" sqref="F94"/>
    </sheetView>
  </sheetViews>
  <sheetFormatPr defaultRowHeight="16.5" x14ac:dyDescent="0.25"/>
  <cols>
    <col min="1" max="1" width="8.7109375" style="28" bestFit="1" customWidth="1"/>
    <col min="2" max="2" width="70.140625" style="28" customWidth="1"/>
    <col min="3" max="3" width="12.85546875" style="69" bestFit="1" customWidth="1"/>
    <col min="4" max="5" width="13.7109375" style="28" customWidth="1"/>
    <col min="6" max="16384" width="9.140625" style="28"/>
  </cols>
  <sheetData>
    <row r="1" spans="1:9" x14ac:dyDescent="0.25">
      <c r="A1" s="95" t="s">
        <v>502</v>
      </c>
      <c r="B1" s="95" t="s">
        <v>503</v>
      </c>
      <c r="C1" s="95" t="s">
        <v>490</v>
      </c>
      <c r="D1" s="95" t="s">
        <v>491</v>
      </c>
      <c r="E1" s="282" t="s">
        <v>2647</v>
      </c>
      <c r="F1" s="283"/>
      <c r="G1" s="283"/>
      <c r="H1" s="283"/>
      <c r="I1" s="283"/>
    </row>
    <row r="2" spans="1:9" x14ac:dyDescent="0.25">
      <c r="A2" s="285" t="s">
        <v>354</v>
      </c>
      <c r="B2" s="286"/>
      <c r="C2" s="286"/>
      <c r="D2" s="286"/>
    </row>
    <row r="3" spans="1:9" x14ac:dyDescent="0.25">
      <c r="A3" s="286"/>
      <c r="B3" s="286"/>
      <c r="C3" s="286"/>
      <c r="D3" s="286"/>
    </row>
    <row r="4" spans="1:9" x14ac:dyDescent="0.25">
      <c r="A4" s="50">
        <v>1</v>
      </c>
      <c r="B4" s="10" t="s">
        <v>528</v>
      </c>
      <c r="C4" s="62"/>
      <c r="D4" s="63">
        <f>Ekonomika!D563</f>
        <v>8076875</v>
      </c>
      <c r="E4" s="64" t="str">
        <f>IF(AND(OR(NOT(ISNUMBER(D4)),D4&lt;0),NOT(ISBLANK(D4))),CONCATENATE("Vrijednost na poziciji ",B4,", ",D$1," mora biti pozitivan cijeli broj."),"")</f>
        <v/>
      </c>
    </row>
    <row r="5" spans="1:9" x14ac:dyDescent="0.25">
      <c r="A5" s="50">
        <v>2</v>
      </c>
      <c r="B5" s="65" t="s">
        <v>376</v>
      </c>
      <c r="C5" s="41" t="s">
        <v>349</v>
      </c>
      <c r="D5" s="63">
        <f>Ekonomika!D564</f>
        <v>8054050</v>
      </c>
      <c r="E5" s="64" t="str">
        <f>IF(AND(OR(NOT(ISNUMBER(D5)),D5&lt;0),NOT(ISBLANK(D5))),CONCATENATE("Vrijednost na poziciji ",B5,", ",D$1," mora biti pozitivan cijeli broj."),"")</f>
        <v/>
      </c>
    </row>
    <row r="6" spans="1:9" x14ac:dyDescent="0.25">
      <c r="A6" s="50">
        <v>3</v>
      </c>
      <c r="B6" s="65" t="s">
        <v>355</v>
      </c>
      <c r="C6" s="41">
        <v>600</v>
      </c>
      <c r="D6" s="63">
        <f>Ekonomika!D565</f>
        <v>10263</v>
      </c>
      <c r="E6" s="64" t="str">
        <f t="shared" ref="E6:E69" si="0">IF(AND(OR(NOT(ISNUMBER(D6)),D6&lt;0),NOT(ISBLANK(D6))),CONCATENATE("Vrijednost na poziciji ",B6,", ",D$1," mora biti pozitivan cijeli broj."),"")</f>
        <v/>
      </c>
    </row>
    <row r="7" spans="1:9" x14ac:dyDescent="0.25">
      <c r="A7" s="50">
        <v>4</v>
      </c>
      <c r="B7" s="65" t="s">
        <v>356</v>
      </c>
      <c r="C7" s="41">
        <v>601</v>
      </c>
      <c r="D7" s="63">
        <f>Ekonomika!D566</f>
        <v>187158</v>
      </c>
      <c r="E7" s="64" t="str">
        <f t="shared" si="0"/>
        <v/>
      </c>
    </row>
    <row r="8" spans="1:9" x14ac:dyDescent="0.25">
      <c r="A8" s="50">
        <v>5</v>
      </c>
      <c r="B8" s="65" t="s">
        <v>357</v>
      </c>
      <c r="C8" s="41">
        <v>602</v>
      </c>
      <c r="D8" s="63">
        <f>Ekonomika!D567</f>
        <v>13049</v>
      </c>
      <c r="E8" s="64" t="str">
        <f t="shared" si="0"/>
        <v/>
      </c>
    </row>
    <row r="9" spans="1:9" x14ac:dyDescent="0.25">
      <c r="A9" s="50">
        <v>6</v>
      </c>
      <c r="B9" s="65" t="s">
        <v>358</v>
      </c>
      <c r="C9" s="41">
        <v>610</v>
      </c>
      <c r="D9" s="63">
        <f>Ekonomika!D568</f>
        <v>1214837</v>
      </c>
      <c r="E9" s="64" t="str">
        <f t="shared" si="0"/>
        <v/>
      </c>
    </row>
    <row r="10" spans="1:9" x14ac:dyDescent="0.25">
      <c r="A10" s="50">
        <v>7</v>
      </c>
      <c r="B10" s="65" t="s">
        <v>359</v>
      </c>
      <c r="C10" s="41">
        <v>611</v>
      </c>
      <c r="D10" s="63">
        <f>Ekonomika!D569</f>
        <v>6556696</v>
      </c>
      <c r="E10" s="64" t="str">
        <f t="shared" si="0"/>
        <v/>
      </c>
    </row>
    <row r="11" spans="1:9" x14ac:dyDescent="0.25">
      <c r="A11" s="50">
        <v>8</v>
      </c>
      <c r="B11" s="65" t="s">
        <v>360</v>
      </c>
      <c r="C11" s="41">
        <v>612</v>
      </c>
      <c r="D11" s="63">
        <f>Ekonomika!D570</f>
        <v>0</v>
      </c>
      <c r="E11" s="64" t="str">
        <f t="shared" si="0"/>
        <v/>
      </c>
    </row>
    <row r="12" spans="1:9" x14ac:dyDescent="0.25">
      <c r="A12" s="50">
        <v>9</v>
      </c>
      <c r="B12" s="65" t="s">
        <v>361</v>
      </c>
      <c r="C12" s="41">
        <v>620</v>
      </c>
      <c r="D12" s="63">
        <f>Ekonomika!D571</f>
        <v>0</v>
      </c>
      <c r="E12" s="64" t="str">
        <f t="shared" si="0"/>
        <v/>
      </c>
    </row>
    <row r="13" spans="1:9" x14ac:dyDescent="0.25">
      <c r="A13" s="50">
        <v>10</v>
      </c>
      <c r="B13" s="65" t="s">
        <v>362</v>
      </c>
      <c r="C13" s="41">
        <v>621</v>
      </c>
      <c r="D13" s="63">
        <f>Ekonomika!D572</f>
        <v>0</v>
      </c>
      <c r="E13" s="64" t="str">
        <f t="shared" si="0"/>
        <v/>
      </c>
    </row>
    <row r="14" spans="1:9" x14ac:dyDescent="0.25">
      <c r="A14" s="50">
        <v>11</v>
      </c>
      <c r="B14" s="65" t="s">
        <v>529</v>
      </c>
      <c r="C14" s="41">
        <v>65</v>
      </c>
      <c r="D14" s="63">
        <f>Ekonomika!D573</f>
        <v>72047</v>
      </c>
      <c r="E14" s="64" t="str">
        <f t="shared" si="0"/>
        <v/>
      </c>
    </row>
    <row r="15" spans="1:9" x14ac:dyDescent="0.25">
      <c r="A15" s="50">
        <v>12</v>
      </c>
      <c r="B15" s="65" t="s">
        <v>363</v>
      </c>
      <c r="C15" s="41">
        <v>650</v>
      </c>
      <c r="D15" s="63">
        <f>Ekonomika!D574</f>
        <v>0</v>
      </c>
      <c r="E15" s="64" t="str">
        <f t="shared" si="0"/>
        <v/>
      </c>
    </row>
    <row r="16" spans="1:9" x14ac:dyDescent="0.25">
      <c r="A16" s="50">
        <v>13</v>
      </c>
      <c r="B16" s="65" t="s">
        <v>2292</v>
      </c>
      <c r="C16" s="41" t="s">
        <v>282</v>
      </c>
      <c r="D16" s="63">
        <f>Ekonomika!D575</f>
        <v>0</v>
      </c>
      <c r="E16" s="64" t="str">
        <f t="shared" si="0"/>
        <v/>
      </c>
    </row>
    <row r="17" spans="1:5" x14ac:dyDescent="0.25">
      <c r="A17" s="50">
        <v>14</v>
      </c>
      <c r="B17" s="65" t="s">
        <v>2293</v>
      </c>
      <c r="C17" s="41" t="s">
        <v>282</v>
      </c>
      <c r="D17" s="63">
        <f>Ekonomika!D576</f>
        <v>0</v>
      </c>
      <c r="E17" s="64" t="str">
        <f t="shared" si="0"/>
        <v/>
      </c>
    </row>
    <row r="18" spans="1:5" x14ac:dyDescent="0.25">
      <c r="A18" s="50">
        <v>15</v>
      </c>
      <c r="B18" s="65" t="s">
        <v>532</v>
      </c>
      <c r="C18" s="41">
        <v>651</v>
      </c>
      <c r="D18" s="63">
        <f>Ekonomika!D577</f>
        <v>6240</v>
      </c>
      <c r="E18" s="64" t="str">
        <f t="shared" si="0"/>
        <v/>
      </c>
    </row>
    <row r="19" spans="1:5" x14ac:dyDescent="0.25">
      <c r="A19" s="50">
        <v>16</v>
      </c>
      <c r="B19" s="65" t="s">
        <v>364</v>
      </c>
      <c r="C19" s="41">
        <v>652</v>
      </c>
      <c r="D19" s="63">
        <f>Ekonomika!D578</f>
        <v>0</v>
      </c>
      <c r="E19" s="64" t="str">
        <f t="shared" si="0"/>
        <v/>
      </c>
    </row>
    <row r="20" spans="1:5" x14ac:dyDescent="0.25">
      <c r="A20" s="50">
        <v>17</v>
      </c>
      <c r="B20" s="65" t="s">
        <v>365</v>
      </c>
      <c r="C20" s="41">
        <v>653</v>
      </c>
      <c r="D20" s="63">
        <f>Ekonomika!D579</f>
        <v>0</v>
      </c>
      <c r="E20" s="64" t="str">
        <f t="shared" si="0"/>
        <v/>
      </c>
    </row>
    <row r="21" spans="1:5" x14ac:dyDescent="0.25">
      <c r="A21" s="50">
        <v>18</v>
      </c>
      <c r="B21" s="65" t="s">
        <v>366</v>
      </c>
      <c r="C21" s="41">
        <v>654</v>
      </c>
      <c r="D21" s="63">
        <f>Ekonomika!D580</f>
        <v>0</v>
      </c>
      <c r="E21" s="64" t="str">
        <f t="shared" si="0"/>
        <v/>
      </c>
    </row>
    <row r="22" spans="1:5" x14ac:dyDescent="0.25">
      <c r="A22" s="50">
        <v>19</v>
      </c>
      <c r="B22" s="65" t="s">
        <v>367</v>
      </c>
      <c r="C22" s="41">
        <v>655</v>
      </c>
      <c r="D22" s="63">
        <f>Ekonomika!D581</f>
        <v>0</v>
      </c>
      <c r="E22" s="64" t="str">
        <f t="shared" si="0"/>
        <v/>
      </c>
    </row>
    <row r="23" spans="1:5" x14ac:dyDescent="0.25">
      <c r="A23" s="50">
        <v>20</v>
      </c>
      <c r="B23" s="65" t="s">
        <v>368</v>
      </c>
      <c r="C23" s="41">
        <v>659</v>
      </c>
      <c r="D23" s="63">
        <f>Ekonomika!D582</f>
        <v>65807</v>
      </c>
      <c r="E23" s="64" t="str">
        <f t="shared" si="0"/>
        <v/>
      </c>
    </row>
    <row r="24" spans="1:5" x14ac:dyDescent="0.25">
      <c r="A24" s="50">
        <v>21</v>
      </c>
      <c r="B24" s="65" t="s">
        <v>369</v>
      </c>
      <c r="C24" s="41" t="s">
        <v>350</v>
      </c>
      <c r="D24" s="63">
        <f>Ekonomika!D583</f>
        <v>0</v>
      </c>
      <c r="E24" s="64" t="str">
        <f t="shared" si="0"/>
        <v/>
      </c>
    </row>
    <row r="25" spans="1:5" x14ac:dyDescent="0.25">
      <c r="A25" s="50">
        <v>22</v>
      </c>
      <c r="B25" s="65" t="s">
        <v>370</v>
      </c>
      <c r="C25" s="41" t="s">
        <v>351</v>
      </c>
      <c r="D25" s="63">
        <f>Ekonomika!D584</f>
        <v>0</v>
      </c>
      <c r="E25" s="64" t="str">
        <f t="shared" si="0"/>
        <v/>
      </c>
    </row>
    <row r="26" spans="1:5" x14ac:dyDescent="0.25">
      <c r="A26" s="50">
        <v>23</v>
      </c>
      <c r="B26" s="65" t="s">
        <v>371</v>
      </c>
      <c r="C26" s="41">
        <v>66</v>
      </c>
      <c r="D26" s="63">
        <f>Ekonomika!D585</f>
        <v>0</v>
      </c>
      <c r="E26" s="64" t="str">
        <f t="shared" si="0"/>
        <v/>
      </c>
    </row>
    <row r="27" spans="1:5" x14ac:dyDescent="0.25">
      <c r="A27" s="50">
        <v>24</v>
      </c>
      <c r="B27" s="65" t="s">
        <v>372</v>
      </c>
      <c r="C27" s="41">
        <v>67</v>
      </c>
      <c r="D27" s="63">
        <f>Ekonomika!D586</f>
        <v>21425</v>
      </c>
      <c r="E27" s="64" t="str">
        <f t="shared" si="0"/>
        <v/>
      </c>
    </row>
    <row r="28" spans="1:5" ht="14.25" customHeight="1" x14ac:dyDescent="0.25">
      <c r="A28" s="50">
        <v>25</v>
      </c>
      <c r="B28" s="65" t="s">
        <v>375</v>
      </c>
      <c r="C28" s="41">
        <v>675</v>
      </c>
      <c r="D28" s="63">
        <f>Ekonomika!D587</f>
        <v>0</v>
      </c>
      <c r="E28" s="64" t="str">
        <f t="shared" si="0"/>
        <v/>
      </c>
    </row>
    <row r="29" spans="1:5" x14ac:dyDescent="0.25">
      <c r="A29" s="50">
        <v>26</v>
      </c>
      <c r="B29" s="65" t="s">
        <v>538</v>
      </c>
      <c r="C29" s="42" t="s">
        <v>415</v>
      </c>
      <c r="D29" s="63">
        <f>Ekonomika!D588</f>
        <v>0</v>
      </c>
      <c r="E29" s="64" t="str">
        <f t="shared" si="0"/>
        <v/>
      </c>
    </row>
    <row r="30" spans="1:5" x14ac:dyDescent="0.25">
      <c r="A30" s="50">
        <v>27</v>
      </c>
      <c r="B30" s="65" t="s">
        <v>527</v>
      </c>
      <c r="C30" s="41">
        <v>685</v>
      </c>
      <c r="D30" s="63">
        <f>Ekonomika!D589</f>
        <v>0</v>
      </c>
      <c r="E30" s="64" t="str">
        <f t="shared" si="0"/>
        <v/>
      </c>
    </row>
    <row r="31" spans="1:5" x14ac:dyDescent="0.25">
      <c r="A31" s="50">
        <v>28</v>
      </c>
      <c r="B31" s="65" t="s">
        <v>373</v>
      </c>
      <c r="C31" s="41">
        <v>690</v>
      </c>
      <c r="D31" s="63">
        <f>Ekonomika!D590</f>
        <v>0</v>
      </c>
      <c r="E31" s="64" t="str">
        <f t="shared" si="0"/>
        <v/>
      </c>
    </row>
    <row r="32" spans="1:5" x14ac:dyDescent="0.25">
      <c r="A32" s="50">
        <v>29</v>
      </c>
      <c r="B32" s="65" t="s">
        <v>374</v>
      </c>
      <c r="C32" s="41">
        <v>691</v>
      </c>
      <c r="D32" s="63">
        <f>Ekonomika!D591</f>
        <v>1400</v>
      </c>
      <c r="E32" s="64" t="str">
        <f t="shared" si="0"/>
        <v/>
      </c>
    </row>
    <row r="33" spans="1:5" ht="16.5" customHeight="1" x14ac:dyDescent="0.25">
      <c r="A33" s="50">
        <v>30</v>
      </c>
      <c r="B33" s="11" t="s">
        <v>541</v>
      </c>
      <c r="C33" s="66"/>
      <c r="D33" s="63">
        <f>Ekonomika!D592</f>
        <v>8064061</v>
      </c>
      <c r="E33" s="64" t="str">
        <f t="shared" si="0"/>
        <v/>
      </c>
    </row>
    <row r="34" spans="1:5" x14ac:dyDescent="0.25">
      <c r="A34" s="50">
        <v>31</v>
      </c>
      <c r="B34" s="65" t="s">
        <v>412</v>
      </c>
      <c r="C34" s="66"/>
      <c r="D34" s="63">
        <f>Ekonomika!D593</f>
        <v>7895205</v>
      </c>
      <c r="E34" s="64" t="str">
        <f t="shared" si="0"/>
        <v/>
      </c>
    </row>
    <row r="35" spans="1:5" x14ac:dyDescent="0.25">
      <c r="A35" s="50">
        <v>32</v>
      </c>
      <c r="B35" s="65" t="s">
        <v>377</v>
      </c>
      <c r="C35" s="43">
        <v>50</v>
      </c>
      <c r="D35" s="63">
        <f>Ekonomika!D594</f>
        <v>185692</v>
      </c>
      <c r="E35" s="64" t="str">
        <f t="shared" si="0"/>
        <v/>
      </c>
    </row>
    <row r="36" spans="1:5" x14ac:dyDescent="0.25">
      <c r="A36" s="50">
        <v>33</v>
      </c>
      <c r="B36" s="65" t="s">
        <v>378</v>
      </c>
      <c r="C36" s="43">
        <v>51</v>
      </c>
      <c r="D36" s="63">
        <f>Ekonomika!D595</f>
        <v>3008092</v>
      </c>
      <c r="E36" s="64" t="str">
        <f t="shared" si="0"/>
        <v/>
      </c>
    </row>
    <row r="37" spans="1:5" x14ac:dyDescent="0.25">
      <c r="A37" s="50">
        <v>34</v>
      </c>
      <c r="B37" s="65" t="s">
        <v>530</v>
      </c>
      <c r="C37" s="43">
        <v>52</v>
      </c>
      <c r="D37" s="63">
        <f>Ekonomika!D596</f>
        <v>2072063</v>
      </c>
      <c r="E37" s="64" t="str">
        <f t="shared" si="0"/>
        <v/>
      </c>
    </row>
    <row r="38" spans="1:5" x14ac:dyDescent="0.25">
      <c r="A38" s="50">
        <v>35</v>
      </c>
      <c r="B38" s="65" t="s">
        <v>2291</v>
      </c>
      <c r="C38" s="43" t="s">
        <v>289</v>
      </c>
      <c r="D38" s="63">
        <f>Ekonomika!D597</f>
        <v>997143</v>
      </c>
      <c r="E38" s="64" t="str">
        <f t="shared" si="0"/>
        <v/>
      </c>
    </row>
    <row r="39" spans="1:5" x14ac:dyDescent="0.25">
      <c r="A39" s="50">
        <v>36</v>
      </c>
      <c r="B39" s="65" t="s">
        <v>379</v>
      </c>
      <c r="C39" s="43" t="s">
        <v>289</v>
      </c>
      <c r="D39" s="63">
        <f>Ekonomika!D598</f>
        <v>30441</v>
      </c>
      <c r="E39" s="64" t="str">
        <f t="shared" si="0"/>
        <v/>
      </c>
    </row>
    <row r="40" spans="1:5" x14ac:dyDescent="0.25">
      <c r="A40" s="50">
        <v>37</v>
      </c>
      <c r="B40" s="65" t="s">
        <v>380</v>
      </c>
      <c r="C40" s="43" t="s">
        <v>289</v>
      </c>
      <c r="D40" s="63">
        <f>Ekonomika!D599</f>
        <v>470844</v>
      </c>
      <c r="E40" s="64" t="str">
        <f t="shared" si="0"/>
        <v/>
      </c>
    </row>
    <row r="41" spans="1:5" x14ac:dyDescent="0.25">
      <c r="A41" s="50">
        <v>38</v>
      </c>
      <c r="B41" s="65" t="s">
        <v>381</v>
      </c>
      <c r="C41" s="43" t="s">
        <v>289</v>
      </c>
      <c r="D41" s="63">
        <f>Ekonomika!D600</f>
        <v>182599</v>
      </c>
      <c r="E41" s="64" t="str">
        <f t="shared" si="0"/>
        <v/>
      </c>
    </row>
    <row r="42" spans="1:5" x14ac:dyDescent="0.25">
      <c r="A42" s="50">
        <v>39</v>
      </c>
      <c r="B42" s="65" t="s">
        <v>382</v>
      </c>
      <c r="C42" s="43">
        <v>523</v>
      </c>
      <c r="D42" s="63">
        <f>Ekonomika!D601</f>
        <v>12916</v>
      </c>
      <c r="E42" s="64" t="str">
        <f t="shared" si="0"/>
        <v/>
      </c>
    </row>
    <row r="43" spans="1:5" x14ac:dyDescent="0.25">
      <c r="A43" s="50">
        <v>40</v>
      </c>
      <c r="B43" s="65" t="s">
        <v>533</v>
      </c>
      <c r="C43" s="43" t="s">
        <v>291</v>
      </c>
      <c r="D43" s="63">
        <f>Ekonomika!D602</f>
        <v>9340</v>
      </c>
      <c r="E43" s="64" t="str">
        <f t="shared" si="0"/>
        <v/>
      </c>
    </row>
    <row r="44" spans="1:5" x14ac:dyDescent="0.25">
      <c r="A44" s="50">
        <v>41</v>
      </c>
      <c r="B44" s="67" t="s">
        <v>383</v>
      </c>
      <c r="C44" s="43">
        <v>524</v>
      </c>
      <c r="D44" s="63">
        <f>Ekonomika!D603</f>
        <v>370155</v>
      </c>
      <c r="E44" s="64" t="str">
        <f t="shared" si="0"/>
        <v/>
      </c>
    </row>
    <row r="45" spans="1:5" x14ac:dyDescent="0.25">
      <c r="A45" s="50">
        <v>42</v>
      </c>
      <c r="B45" s="67" t="s">
        <v>384</v>
      </c>
      <c r="C45" s="43">
        <v>527</v>
      </c>
      <c r="D45" s="63">
        <f>Ekonomika!D604</f>
        <v>6661</v>
      </c>
      <c r="E45" s="64" t="str">
        <f t="shared" si="0"/>
        <v/>
      </c>
    </row>
    <row r="46" spans="1:5" x14ac:dyDescent="0.25">
      <c r="A46" s="50">
        <v>43</v>
      </c>
      <c r="B46" s="67" t="s">
        <v>385</v>
      </c>
      <c r="C46" s="43">
        <v>529</v>
      </c>
      <c r="D46" s="63">
        <f>Ekonomika!D605</f>
        <v>1304</v>
      </c>
      <c r="E46" s="64" t="str">
        <f t="shared" si="0"/>
        <v/>
      </c>
    </row>
    <row r="47" spans="1:5" x14ac:dyDescent="0.25">
      <c r="A47" s="50">
        <v>44</v>
      </c>
      <c r="B47" s="65" t="s">
        <v>539</v>
      </c>
      <c r="C47" s="43">
        <v>53</v>
      </c>
      <c r="D47" s="63">
        <f>Ekonomika!D606</f>
        <v>443391</v>
      </c>
      <c r="E47" s="64" t="str">
        <f t="shared" si="0"/>
        <v/>
      </c>
    </row>
    <row r="48" spans="1:5" x14ac:dyDescent="0.25">
      <c r="A48" s="50">
        <v>45</v>
      </c>
      <c r="B48" s="65" t="s">
        <v>386</v>
      </c>
      <c r="C48" s="43">
        <v>530</v>
      </c>
      <c r="D48" s="63">
        <f>Ekonomika!D607</f>
        <v>0</v>
      </c>
      <c r="E48" s="64" t="str">
        <f t="shared" si="0"/>
        <v/>
      </c>
    </row>
    <row r="49" spans="1:5" x14ac:dyDescent="0.25">
      <c r="A49" s="50">
        <v>46</v>
      </c>
      <c r="B49" s="65" t="s">
        <v>387</v>
      </c>
      <c r="C49" s="43">
        <v>531</v>
      </c>
      <c r="D49" s="63">
        <f>Ekonomika!D608</f>
        <v>13184</v>
      </c>
      <c r="E49" s="64" t="str">
        <f t="shared" si="0"/>
        <v/>
      </c>
    </row>
    <row r="50" spans="1:5" x14ac:dyDescent="0.25">
      <c r="A50" s="50">
        <v>47</v>
      </c>
      <c r="B50" s="65" t="s">
        <v>388</v>
      </c>
      <c r="C50" s="43">
        <v>532</v>
      </c>
      <c r="D50" s="63">
        <f>Ekonomika!D609</f>
        <v>210947</v>
      </c>
      <c r="E50" s="64" t="str">
        <f t="shared" si="0"/>
        <v/>
      </c>
    </row>
    <row r="51" spans="1:5" x14ac:dyDescent="0.25">
      <c r="A51" s="50">
        <v>48</v>
      </c>
      <c r="B51" s="65" t="s">
        <v>389</v>
      </c>
      <c r="C51" s="43">
        <v>533</v>
      </c>
      <c r="D51" s="63">
        <f>Ekonomika!D610</f>
        <v>4999</v>
      </c>
      <c r="E51" s="64" t="str">
        <f t="shared" si="0"/>
        <v/>
      </c>
    </row>
    <row r="52" spans="1:5" x14ac:dyDescent="0.25">
      <c r="A52" s="50">
        <v>49</v>
      </c>
      <c r="B52" s="65" t="s">
        <v>390</v>
      </c>
      <c r="C52" s="43">
        <v>534</v>
      </c>
      <c r="D52" s="63">
        <f>Ekonomika!D611</f>
        <v>0</v>
      </c>
      <c r="E52" s="64" t="str">
        <f t="shared" si="0"/>
        <v/>
      </c>
    </row>
    <row r="53" spans="1:5" x14ac:dyDescent="0.25">
      <c r="A53" s="50">
        <v>50</v>
      </c>
      <c r="B53" s="65" t="s">
        <v>391</v>
      </c>
      <c r="C53" s="43">
        <v>535</v>
      </c>
      <c r="D53" s="63">
        <f>Ekonomika!D612</f>
        <v>6876</v>
      </c>
      <c r="E53" s="64" t="str">
        <f t="shared" si="0"/>
        <v/>
      </c>
    </row>
    <row r="54" spans="1:5" x14ac:dyDescent="0.25">
      <c r="A54" s="50">
        <v>51</v>
      </c>
      <c r="B54" s="65" t="s">
        <v>392</v>
      </c>
      <c r="C54" s="43">
        <v>536</v>
      </c>
      <c r="D54" s="63">
        <f>Ekonomika!D613</f>
        <v>0</v>
      </c>
      <c r="E54" s="64" t="str">
        <f t="shared" si="0"/>
        <v/>
      </c>
    </row>
    <row r="55" spans="1:5" x14ac:dyDescent="0.25">
      <c r="A55" s="50">
        <v>52</v>
      </c>
      <c r="B55" s="65" t="s">
        <v>393</v>
      </c>
      <c r="C55" s="43">
        <v>537</v>
      </c>
      <c r="D55" s="63">
        <f>Ekonomika!D614</f>
        <v>0</v>
      </c>
      <c r="E55" s="64" t="str">
        <f t="shared" si="0"/>
        <v/>
      </c>
    </row>
    <row r="56" spans="1:5" x14ac:dyDescent="0.25">
      <c r="A56" s="50">
        <v>53</v>
      </c>
      <c r="B56" s="65" t="s">
        <v>394</v>
      </c>
      <c r="C56" s="43">
        <v>539</v>
      </c>
      <c r="D56" s="63">
        <f>Ekonomika!D615</f>
        <v>207385</v>
      </c>
      <c r="E56" s="64" t="str">
        <f t="shared" si="0"/>
        <v/>
      </c>
    </row>
    <row r="57" spans="1:5" x14ac:dyDescent="0.25">
      <c r="A57" s="50">
        <v>54</v>
      </c>
      <c r="B57" s="65" t="s">
        <v>2290</v>
      </c>
      <c r="C57" s="43">
        <v>54</v>
      </c>
      <c r="D57" s="63">
        <f>Ekonomika!D616</f>
        <v>1178940</v>
      </c>
      <c r="E57" s="64" t="str">
        <f t="shared" si="0"/>
        <v/>
      </c>
    </row>
    <row r="58" spans="1:5" x14ac:dyDescent="0.25">
      <c r="A58" s="50">
        <v>55</v>
      </c>
      <c r="B58" s="65" t="s">
        <v>395</v>
      </c>
      <c r="C58" s="43" t="s">
        <v>352</v>
      </c>
      <c r="D58" s="63">
        <f>Ekonomika!D617</f>
        <v>1178940</v>
      </c>
      <c r="E58" s="64" t="str">
        <f t="shared" si="0"/>
        <v/>
      </c>
    </row>
    <row r="59" spans="1:5" x14ac:dyDescent="0.25">
      <c r="A59" s="50">
        <v>56</v>
      </c>
      <c r="B59" s="65" t="s">
        <v>396</v>
      </c>
      <c r="C59" s="43" t="s">
        <v>353</v>
      </c>
      <c r="D59" s="63">
        <f>Ekonomika!D618</f>
        <v>0</v>
      </c>
      <c r="E59" s="64" t="str">
        <f t="shared" si="0"/>
        <v/>
      </c>
    </row>
    <row r="60" spans="1:5" x14ac:dyDescent="0.25">
      <c r="A60" s="50">
        <v>57</v>
      </c>
      <c r="B60" s="65" t="s">
        <v>531</v>
      </c>
      <c r="C60" s="43">
        <v>55</v>
      </c>
      <c r="D60" s="63">
        <f>Ekonomika!D619</f>
        <v>1007027</v>
      </c>
      <c r="E60" s="64" t="str">
        <f t="shared" si="0"/>
        <v/>
      </c>
    </row>
    <row r="61" spans="1:5" x14ac:dyDescent="0.25">
      <c r="A61" s="50">
        <v>58</v>
      </c>
      <c r="B61" s="65" t="s">
        <v>397</v>
      </c>
      <c r="C61" s="43">
        <v>550</v>
      </c>
      <c r="D61" s="63">
        <f>Ekonomika!D620</f>
        <v>693162</v>
      </c>
      <c r="E61" s="64" t="str">
        <f t="shared" si="0"/>
        <v/>
      </c>
    </row>
    <row r="62" spans="1:5" x14ac:dyDescent="0.25">
      <c r="A62" s="50">
        <v>59</v>
      </c>
      <c r="B62" s="65" t="s">
        <v>398</v>
      </c>
      <c r="C62" s="43">
        <v>551</v>
      </c>
      <c r="D62" s="63">
        <f>Ekonomika!D621</f>
        <v>599</v>
      </c>
      <c r="E62" s="64" t="str">
        <f t="shared" si="0"/>
        <v/>
      </c>
    </row>
    <row r="63" spans="1:5" x14ac:dyDescent="0.25">
      <c r="A63" s="50">
        <v>60</v>
      </c>
      <c r="B63" s="65" t="s">
        <v>399</v>
      </c>
      <c r="C63" s="43">
        <v>552</v>
      </c>
      <c r="D63" s="63">
        <f>Ekonomika!D622</f>
        <v>127154</v>
      </c>
      <c r="E63" s="64" t="str">
        <f t="shared" si="0"/>
        <v/>
      </c>
    </row>
    <row r="64" spans="1:5" x14ac:dyDescent="0.25">
      <c r="A64" s="50">
        <v>61</v>
      </c>
      <c r="B64" s="65" t="s">
        <v>400</v>
      </c>
      <c r="C64" s="43">
        <v>553</v>
      </c>
      <c r="D64" s="63">
        <f>Ekonomika!D623</f>
        <v>8978</v>
      </c>
      <c r="E64" s="64" t="str">
        <f t="shared" si="0"/>
        <v/>
      </c>
    </row>
    <row r="65" spans="1:9" x14ac:dyDescent="0.25">
      <c r="A65" s="50">
        <v>62</v>
      </c>
      <c r="B65" s="65" t="s">
        <v>401</v>
      </c>
      <c r="C65" s="43">
        <v>554</v>
      </c>
      <c r="D65" s="63">
        <f>Ekonomika!D624</f>
        <v>46894</v>
      </c>
      <c r="E65" s="64" t="str">
        <f t="shared" si="0"/>
        <v/>
      </c>
    </row>
    <row r="66" spans="1:9" x14ac:dyDescent="0.25">
      <c r="A66" s="50">
        <v>63</v>
      </c>
      <c r="B66" s="65" t="s">
        <v>402</v>
      </c>
      <c r="C66" s="43">
        <v>555</v>
      </c>
      <c r="D66" s="63">
        <f>Ekonomika!D625</f>
        <v>113770</v>
      </c>
      <c r="E66" s="64" t="str">
        <f t="shared" si="0"/>
        <v/>
      </c>
    </row>
    <row r="67" spans="1:9" x14ac:dyDescent="0.25">
      <c r="A67" s="50">
        <v>64</v>
      </c>
      <c r="B67" s="65" t="s">
        <v>403</v>
      </c>
      <c r="C67" s="43">
        <v>556</v>
      </c>
      <c r="D67" s="63">
        <f>Ekonomika!D626</f>
        <v>8305</v>
      </c>
      <c r="E67" s="64" t="str">
        <f t="shared" si="0"/>
        <v/>
      </c>
    </row>
    <row r="68" spans="1:9" x14ac:dyDescent="0.25">
      <c r="A68" s="50">
        <v>65</v>
      </c>
      <c r="B68" s="65" t="s">
        <v>404</v>
      </c>
      <c r="C68" s="43">
        <v>559</v>
      </c>
      <c r="D68" s="63">
        <f>Ekonomika!D627</f>
        <v>8165</v>
      </c>
      <c r="E68" s="64" t="str">
        <f t="shared" si="0"/>
        <v/>
      </c>
    </row>
    <row r="69" spans="1:9" x14ac:dyDescent="0.25">
      <c r="A69" s="50">
        <v>66</v>
      </c>
      <c r="B69" s="67" t="s">
        <v>540</v>
      </c>
      <c r="C69" s="43" t="s">
        <v>312</v>
      </c>
      <c r="D69" s="63">
        <f>Ekonomika!D628</f>
        <v>0</v>
      </c>
      <c r="E69" s="64" t="str">
        <f t="shared" si="0"/>
        <v/>
      </c>
    </row>
    <row r="70" spans="1:9" x14ac:dyDescent="0.25">
      <c r="A70" s="50">
        <v>67</v>
      </c>
      <c r="B70" s="65" t="s">
        <v>405</v>
      </c>
      <c r="C70" s="43">
        <v>56</v>
      </c>
      <c r="D70" s="63">
        <f>Ekonomika!D629</f>
        <v>65649</v>
      </c>
      <c r="E70" s="64" t="str">
        <f t="shared" ref="E70:E79" si="1">IF(AND(OR(NOT(ISNUMBER(D70)),D70&lt;0),NOT(ISBLANK(D70))),CONCATENATE("Vrijednost na poziciji ",B70,", ",D$1," mora biti pozitivan cijeli broj."),"")</f>
        <v/>
      </c>
    </row>
    <row r="71" spans="1:9" x14ac:dyDescent="0.25">
      <c r="A71" s="50">
        <v>68</v>
      </c>
      <c r="B71" s="65" t="s">
        <v>406</v>
      </c>
      <c r="C71" s="43">
        <v>57</v>
      </c>
      <c r="D71" s="63">
        <f>Ekonomika!D630</f>
        <v>8909</v>
      </c>
      <c r="E71" s="64" t="str">
        <f t="shared" si="1"/>
        <v/>
      </c>
    </row>
    <row r="72" spans="1:9" x14ac:dyDescent="0.25">
      <c r="A72" s="50">
        <v>69</v>
      </c>
      <c r="B72" s="67" t="s">
        <v>413</v>
      </c>
      <c r="C72" s="43">
        <v>575</v>
      </c>
      <c r="D72" s="63">
        <f>Ekonomika!D631</f>
        <v>0</v>
      </c>
      <c r="E72" s="64" t="str">
        <f t="shared" si="1"/>
        <v/>
      </c>
    </row>
    <row r="73" spans="1:9" x14ac:dyDescent="0.25">
      <c r="A73" s="50">
        <v>70</v>
      </c>
      <c r="B73" s="67" t="s">
        <v>414</v>
      </c>
      <c r="C73" s="43" t="s">
        <v>313</v>
      </c>
      <c r="D73" s="63">
        <f>Ekonomika!D632</f>
        <v>0</v>
      </c>
      <c r="E73" s="64" t="str">
        <f t="shared" si="1"/>
        <v/>
      </c>
    </row>
    <row r="74" spans="1:9" x14ac:dyDescent="0.25">
      <c r="A74" s="50">
        <v>71</v>
      </c>
      <c r="B74" s="67" t="s">
        <v>407</v>
      </c>
      <c r="C74" s="43">
        <v>58</v>
      </c>
      <c r="D74" s="63">
        <f>Ekonomika!D633</f>
        <v>0</v>
      </c>
      <c r="E74" s="64" t="str">
        <f t="shared" si="1"/>
        <v/>
      </c>
    </row>
    <row r="75" spans="1:9" x14ac:dyDescent="0.25">
      <c r="A75" s="50">
        <v>72</v>
      </c>
      <c r="B75" s="67" t="s">
        <v>534</v>
      </c>
      <c r="C75" s="43">
        <v>585</v>
      </c>
      <c r="D75" s="63">
        <f>Ekonomika!D634</f>
        <v>0</v>
      </c>
      <c r="E75" s="64" t="str">
        <f t="shared" si="1"/>
        <v/>
      </c>
    </row>
    <row r="76" spans="1:9" x14ac:dyDescent="0.25">
      <c r="A76" s="50">
        <v>73</v>
      </c>
      <c r="B76" s="67" t="s">
        <v>408</v>
      </c>
      <c r="C76" s="43">
        <v>590</v>
      </c>
      <c r="D76" s="63">
        <f>Ekonomika!D635</f>
        <v>0</v>
      </c>
      <c r="E76" s="64" t="str">
        <f t="shared" si="1"/>
        <v/>
      </c>
    </row>
    <row r="77" spans="1:9" x14ac:dyDescent="0.25">
      <c r="A77" s="50">
        <v>74</v>
      </c>
      <c r="B77" s="67" t="s">
        <v>409</v>
      </c>
      <c r="C77" s="43">
        <v>591</v>
      </c>
      <c r="D77" s="63">
        <f>Ekonomika!D636</f>
        <v>94298</v>
      </c>
      <c r="E77" s="64" t="str">
        <f t="shared" si="1"/>
        <v/>
      </c>
    </row>
    <row r="78" spans="1:9" x14ac:dyDescent="0.25">
      <c r="A78" s="50">
        <v>75</v>
      </c>
      <c r="B78" s="67" t="s">
        <v>410</v>
      </c>
      <c r="C78" s="43">
        <v>595</v>
      </c>
      <c r="D78" s="63">
        <f>Ekonomika!D637</f>
        <v>0</v>
      </c>
      <c r="E78" s="64" t="str">
        <f t="shared" si="1"/>
        <v/>
      </c>
    </row>
    <row r="79" spans="1:9" x14ac:dyDescent="0.25">
      <c r="A79" s="50">
        <v>76</v>
      </c>
      <c r="B79" s="67" t="s">
        <v>411</v>
      </c>
      <c r="C79" s="43">
        <v>596</v>
      </c>
      <c r="D79" s="63">
        <f>Ekonomika!D638</f>
        <v>0</v>
      </c>
      <c r="E79" s="64" t="str">
        <f t="shared" si="1"/>
        <v/>
      </c>
    </row>
    <row r="80" spans="1:9" ht="8.25" customHeight="1" x14ac:dyDescent="0.25">
      <c r="A80" s="289" t="s">
        <v>547</v>
      </c>
      <c r="B80" s="289" t="s">
        <v>416</v>
      </c>
      <c r="C80" s="287" t="s">
        <v>490</v>
      </c>
      <c r="D80" s="287" t="s">
        <v>491</v>
      </c>
      <c r="E80" s="291" t="s">
        <v>492</v>
      </c>
      <c r="F80" s="282" t="s">
        <v>2647</v>
      </c>
      <c r="G80" s="284"/>
      <c r="H80" s="284"/>
      <c r="I80" s="284"/>
    </row>
    <row r="81" spans="1:9" ht="8.25" customHeight="1" x14ac:dyDescent="0.25">
      <c r="A81" s="290"/>
      <c r="B81" s="290"/>
      <c r="C81" s="288"/>
      <c r="D81" s="288"/>
      <c r="E81" s="292"/>
      <c r="F81" s="282"/>
      <c r="G81" s="284"/>
      <c r="H81" s="284"/>
      <c r="I81" s="284"/>
    </row>
    <row r="82" spans="1:9" x14ac:dyDescent="0.25">
      <c r="A82" s="12">
        <v>1</v>
      </c>
      <c r="B82" s="13" t="s">
        <v>542</v>
      </c>
      <c r="C82" s="43">
        <v>10</v>
      </c>
      <c r="D82" s="63">
        <f>Ekonomika!D640</f>
        <v>56493</v>
      </c>
      <c r="E82" s="63">
        <f>Ekonomika!E640</f>
        <v>178593</v>
      </c>
      <c r="F82" s="64" t="str">
        <f>IF(AND(OR(NOT(ISNUMBER(D82)),D82&lt;0),NOT(ISBLANK(D82))),CONCATENATE("Vrijednost na poziciji ",B82,", ",D$80," mora biti pozitivan cijeli broj."),IF(AND(OR(NOT(ISNUMBER(E82)),E82&lt;0),NOT(ISBLANK(E82))),CONCATENATE("Vrijednost na poziciji ",B82,", ",E$80," mora biti pozitivan cijeli broj."),""))</f>
        <v/>
      </c>
    </row>
    <row r="83" spans="1:9" x14ac:dyDescent="0.25">
      <c r="A83" s="12">
        <v>2</v>
      </c>
      <c r="B83" s="13" t="s">
        <v>543</v>
      </c>
      <c r="C83" s="43">
        <v>11</v>
      </c>
      <c r="D83" s="63">
        <f>Ekonomika!D641</f>
        <v>0</v>
      </c>
      <c r="E83" s="63">
        <f>Ekonomika!E641</f>
        <v>0</v>
      </c>
      <c r="F83" s="64" t="str">
        <f t="shared" ref="F83:F86" si="2">IF(AND(OR(NOT(ISNUMBER(D83)),D83&lt;0),NOT(ISBLANK(D83))),CONCATENATE("Vrijednost na poziciji ",B83,", ",D$80," mora biti pozitivan cijeli broj."),IF(AND(OR(NOT(ISNUMBER(E83)),E83&lt;0),NOT(ISBLANK(E83))),CONCATENATE("Vrijednost na poziciji ",B83,", ",E$80," mora biti pozitivan cijeli broj."),""))</f>
        <v/>
      </c>
    </row>
    <row r="84" spans="1:9" x14ac:dyDescent="0.25">
      <c r="A84" s="12">
        <v>3</v>
      </c>
      <c r="B84" s="13" t="s">
        <v>544</v>
      </c>
      <c r="C84" s="43">
        <v>12</v>
      </c>
      <c r="D84" s="63">
        <f>Ekonomika!D642</f>
        <v>0</v>
      </c>
      <c r="E84" s="63">
        <f>Ekonomika!E642</f>
        <v>0</v>
      </c>
      <c r="F84" s="64" t="str">
        <f t="shared" si="2"/>
        <v/>
      </c>
    </row>
    <row r="85" spans="1:9" x14ac:dyDescent="0.25">
      <c r="A85" s="12">
        <v>4</v>
      </c>
      <c r="B85" s="13" t="s">
        <v>545</v>
      </c>
      <c r="C85" s="43">
        <v>13</v>
      </c>
      <c r="D85" s="63">
        <f>Ekonomika!D643</f>
        <v>0</v>
      </c>
      <c r="E85" s="63">
        <f>Ekonomika!E643</f>
        <v>0</v>
      </c>
      <c r="F85" s="64" t="str">
        <f t="shared" si="2"/>
        <v/>
      </c>
    </row>
    <row r="86" spans="1:9" x14ac:dyDescent="0.25">
      <c r="A86" s="12">
        <v>5</v>
      </c>
      <c r="B86" s="13" t="s">
        <v>546</v>
      </c>
      <c r="C86" s="43">
        <v>14</v>
      </c>
      <c r="D86" s="63">
        <f>Ekonomika!D644</f>
        <v>0</v>
      </c>
      <c r="E86" s="63">
        <f>Ekonomika!E644</f>
        <v>0</v>
      </c>
      <c r="F86" s="64" t="str">
        <f t="shared" si="2"/>
        <v/>
      </c>
    </row>
    <row r="87" spans="1:9" ht="9" customHeight="1" x14ac:dyDescent="0.25">
      <c r="A87" s="289" t="s">
        <v>547</v>
      </c>
      <c r="B87" s="289" t="s">
        <v>417</v>
      </c>
      <c r="C87" s="287" t="s">
        <v>490</v>
      </c>
      <c r="D87" s="287" t="s">
        <v>491</v>
      </c>
      <c r="E87" s="282" t="s">
        <v>2647</v>
      </c>
      <c r="F87" s="284"/>
      <c r="G87" s="284"/>
      <c r="H87" s="284"/>
    </row>
    <row r="88" spans="1:9" ht="9" customHeight="1" x14ac:dyDescent="0.25">
      <c r="A88" s="290"/>
      <c r="B88" s="290"/>
      <c r="C88" s="288"/>
      <c r="D88" s="288"/>
      <c r="E88" s="282"/>
      <c r="F88" s="284"/>
      <c r="G88" s="284"/>
      <c r="H88" s="284"/>
    </row>
    <row r="89" spans="1:9" ht="16.5" customHeight="1" x14ac:dyDescent="0.25">
      <c r="A89" s="12">
        <v>1</v>
      </c>
      <c r="B89" s="13" t="s">
        <v>2648</v>
      </c>
      <c r="C89" s="43" t="s">
        <v>314</v>
      </c>
      <c r="D89" s="63">
        <f>Ekonomika!D646</f>
        <v>873168</v>
      </c>
      <c r="E89" s="64" t="str">
        <f>IF(AND(OR(NOT(ISNUMBER(D89)),D89&lt;0),NOT(ISBLANK(D89))),CONCATENATE("Vrijednost na poziciji ",B89,", ",D$87," mora biti pozitivan cijeli broj."),"")</f>
        <v/>
      </c>
    </row>
    <row r="90" spans="1:9" ht="16.5" customHeight="1" x14ac:dyDescent="0.25">
      <c r="A90" s="12">
        <v>2</v>
      </c>
      <c r="B90" s="13" t="s">
        <v>2289</v>
      </c>
      <c r="C90" s="43" t="s">
        <v>315</v>
      </c>
      <c r="D90" s="63">
        <f>Ekonomika!D647</f>
        <v>1366646</v>
      </c>
      <c r="E90" s="64" t="str">
        <f t="shared" ref="E90:E95" si="3">IF(AND(OR(NOT(ISNUMBER(D90)),D90&lt;0),NOT(ISBLANK(D90))),CONCATENATE("Vrijednost na poziciji ",B90,", ",D$87," mora biti pozitivan cijeli broj."),"")</f>
        <v/>
      </c>
    </row>
    <row r="91" spans="1:9" ht="16.5" customHeight="1" x14ac:dyDescent="0.25">
      <c r="A91" s="12">
        <v>3</v>
      </c>
      <c r="B91" s="13" t="s">
        <v>535</v>
      </c>
      <c r="C91" s="43">
        <v>480</v>
      </c>
      <c r="D91" s="63">
        <f>Ekonomika!D648</f>
        <v>0</v>
      </c>
      <c r="E91" s="64" t="str">
        <f t="shared" si="3"/>
        <v/>
      </c>
    </row>
    <row r="92" spans="1:9" ht="16.5" customHeight="1" x14ac:dyDescent="0.25">
      <c r="A92" s="12">
        <v>4</v>
      </c>
      <c r="B92" s="13" t="s">
        <v>536</v>
      </c>
      <c r="C92" s="43" t="s">
        <v>418</v>
      </c>
      <c r="D92" s="63">
        <f>Ekonomika!D649</f>
        <v>0</v>
      </c>
      <c r="E92" s="64" t="str">
        <f t="shared" si="3"/>
        <v/>
      </c>
    </row>
    <row r="93" spans="1:9" ht="16.5" customHeight="1" x14ac:dyDescent="0.25">
      <c r="A93" s="12">
        <v>5</v>
      </c>
      <c r="B93" s="13" t="s">
        <v>537</v>
      </c>
      <c r="C93" s="43" t="s">
        <v>419</v>
      </c>
      <c r="D93" s="63">
        <f>Ekonomika!D650</f>
        <v>0</v>
      </c>
      <c r="E93" s="64" t="str">
        <f t="shared" si="3"/>
        <v/>
      </c>
    </row>
    <row r="94" spans="1:9" ht="16.5" customHeight="1" x14ac:dyDescent="0.25">
      <c r="A94" s="12">
        <v>6</v>
      </c>
      <c r="B94" s="13" t="s">
        <v>2288</v>
      </c>
      <c r="C94" s="68" t="s">
        <v>521</v>
      </c>
      <c r="D94" s="63">
        <f>Ekonomika!D651</f>
        <v>138</v>
      </c>
      <c r="E94" s="64" t="str">
        <f t="shared" si="3"/>
        <v/>
      </c>
    </row>
    <row r="95" spans="1:9" ht="16.5" customHeight="1" x14ac:dyDescent="0.25">
      <c r="A95" s="12">
        <v>7</v>
      </c>
      <c r="B95" s="13" t="s">
        <v>2287</v>
      </c>
      <c r="C95" s="68" t="s">
        <v>521</v>
      </c>
      <c r="D95" s="63">
        <f>Ekonomika!D652</f>
        <v>138</v>
      </c>
      <c r="E95" s="64" t="str">
        <f t="shared" si="3"/>
        <v/>
      </c>
    </row>
    <row r="96" spans="1:9" x14ac:dyDescent="0.25">
      <c r="B96" s="14"/>
    </row>
    <row r="97" spans="2:2" ht="18" x14ac:dyDescent="0.25">
      <c r="B97" s="15"/>
    </row>
    <row r="98" spans="2:2" ht="18" x14ac:dyDescent="0.25">
      <c r="B98" s="70"/>
    </row>
    <row r="99" spans="2:2" ht="18" x14ac:dyDescent="0.25">
      <c r="B99" s="70"/>
    </row>
    <row r="100" spans="2:2" ht="18" x14ac:dyDescent="0.25">
      <c r="B100" s="70"/>
    </row>
    <row r="101" spans="2:2" x14ac:dyDescent="0.25">
      <c r="B101" s="14"/>
    </row>
    <row r="102" spans="2:2" ht="18" x14ac:dyDescent="0.25">
      <c r="B102" s="70"/>
    </row>
    <row r="103" spans="2:2" x14ac:dyDescent="0.25">
      <c r="B103" s="14"/>
    </row>
  </sheetData>
  <sheetProtection algorithmName="SHA-512" hashValue="KemvLZNiUfalxyZvp7lApWy2raKscm3Q80ByTzGaUYhWVmetcJ9x8NUsrLT0ALlCtxkaZn8L4SCDeAxHFHZmrQ==" saltValue="jiN84E06QCmSRqCp3BK2LA==" spinCount="100000" sheet="1" objects="1" scenarios="1"/>
  <mergeCells count="13">
    <mergeCell ref="E1:I1"/>
    <mergeCell ref="F80:I81"/>
    <mergeCell ref="E87:H88"/>
    <mergeCell ref="A2:D3"/>
    <mergeCell ref="C80:C81"/>
    <mergeCell ref="D80:D81"/>
    <mergeCell ref="A80:A81"/>
    <mergeCell ref="B80:B81"/>
    <mergeCell ref="A87:A88"/>
    <mergeCell ref="B87:B88"/>
    <mergeCell ref="C87:C88"/>
    <mergeCell ref="D87:D88"/>
    <mergeCell ref="E80:E81"/>
  </mergeCells>
  <dataValidations count="8">
    <dataValidation allowBlank="1" showInputMessage="1" showErrorMessage="1" prompt="Opis" sqref="B1" xr:uid="{00000000-0002-0000-0F00-000000000000}"/>
    <dataValidation allowBlank="1" showInputMessage="1" showErrorMessage="1" prompt="R. br." sqref="A1" xr:uid="{00000000-0002-0000-0F00-000001000000}"/>
    <dataValidation allowBlank="1" showInputMessage="1" showErrorMessage="1" prompt="Grupa/Konto" sqref="C1 C80:C81 C87:C88" xr:uid="{00000000-0002-0000-0F00-000002000000}"/>
    <dataValidation allowBlank="1" showInputMessage="1" showErrorMessage="1" prompt="Iznos/Količina" sqref="D1" xr:uid="{00000000-0002-0000-0F00-000003000000}"/>
    <dataValidation allowBlank="1" showInputMessage="1" showErrorMessage="1" prompt="Stanje u KM (4)" sqref="D80:D81" xr:uid="{00000000-0002-0000-0F00-000004000000}"/>
    <dataValidation allowBlank="1" showInputMessage="1" showErrorMessage="1" prompt="Stanje u KM (5)" sqref="E80:E81" xr:uid="{00000000-0002-0000-0F00-000005000000}"/>
    <dataValidation allowBlank="1" showInputMessage="1" showErrorMessage="1" prompt="Iznos u KM" sqref="D87:D88" xr:uid="{00000000-0002-0000-0F00-000006000000}"/>
    <dataValidation type="whole" operator="greaterThanOrEqual" allowBlank="1" showInputMessage="1" showErrorMessage="1" errorTitle="Greška" error="Vrijednost mora biti cjelobrojna i nenegativna - ponovite unos." sqref="D4:D79 D82:E86 D89:D95" xr:uid="{00000000-0002-0000-0F00-000007000000}">
      <formula1>0</formula1>
    </dataValidation>
  </dataValidations>
  <pageMargins left="0.7" right="0.7" top="0.75" bottom="0.75" header="0.3" footer="0.3"/>
  <pageSetup paperSize="9" orientation="portrait" r:id="rId1"/>
  <ignoredErrors>
    <ignoredError sqref="C2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theme="3" tint="0.79998168889431442"/>
  </sheetPr>
  <dimension ref="A1:R90"/>
  <sheetViews>
    <sheetView showGridLines="0" topLeftCell="A79" zoomScale="115" zoomScaleNormal="115" workbookViewId="0">
      <selection activeCell="G86" sqref="G86"/>
    </sheetView>
  </sheetViews>
  <sheetFormatPr defaultRowHeight="16.5" x14ac:dyDescent="0.3"/>
  <cols>
    <col min="1" max="1" width="8.7109375" style="19" bestFit="1" customWidth="1"/>
    <col min="2" max="2" width="42.28515625" style="5" customWidth="1"/>
    <col min="3" max="5" width="18.28515625" style="5" customWidth="1"/>
    <col min="6" max="6" width="15.5703125" style="5" customWidth="1"/>
    <col min="7" max="7" width="9.140625" style="5"/>
    <col min="8" max="8" width="18" style="5" customWidth="1"/>
    <col min="9" max="9" width="49.42578125" style="5" customWidth="1"/>
    <col min="10" max="16384" width="9.140625" style="5"/>
  </cols>
  <sheetData>
    <row r="1" spans="1:18" ht="16.5" customHeight="1" x14ac:dyDescent="0.3">
      <c r="A1" s="293" t="s">
        <v>552</v>
      </c>
      <c r="B1" s="294"/>
      <c r="C1" s="38"/>
      <c r="D1" s="38"/>
      <c r="E1" s="38"/>
      <c r="F1" s="38"/>
      <c r="G1" s="38"/>
      <c r="H1" s="38"/>
      <c r="I1" s="38"/>
      <c r="J1" s="38"/>
      <c r="K1" s="38"/>
    </row>
    <row r="2" spans="1:18" x14ac:dyDescent="0.3">
      <c r="A2" s="295"/>
      <c r="B2" s="296"/>
      <c r="C2" s="38"/>
      <c r="D2" s="38"/>
      <c r="E2" s="38"/>
      <c r="F2" s="38"/>
      <c r="G2" s="38"/>
      <c r="H2" s="38"/>
      <c r="I2" s="38"/>
      <c r="J2" s="38"/>
      <c r="K2" s="38"/>
    </row>
    <row r="3" spans="1:18" x14ac:dyDescent="0.3">
      <c r="A3" s="85" t="s">
        <v>502</v>
      </c>
      <c r="B3" s="85" t="s">
        <v>490</v>
      </c>
      <c r="C3" s="282" t="s">
        <v>2647</v>
      </c>
      <c r="D3" s="283"/>
      <c r="E3" s="283"/>
      <c r="F3" s="38"/>
      <c r="G3" s="38"/>
      <c r="H3" s="38"/>
      <c r="I3" s="38"/>
      <c r="J3" s="38"/>
      <c r="K3" s="38"/>
    </row>
    <row r="4" spans="1:18" x14ac:dyDescent="0.3">
      <c r="A4" s="71">
        <v>1</v>
      </c>
      <c r="B4" s="32">
        <f>Ekonomika!B658</f>
        <v>1094766</v>
      </c>
      <c r="C4" s="64" t="str">
        <f>IF(AND(OR(NOT(ISNUMBER(B4)),B4&lt;0),NOT(ISBLANK(B4))),CONCATENATE("Vrijednost na poziciji ",A4,", ",B$3," mora biti pozitivan cijeli broj."),"")</f>
        <v/>
      </c>
      <c r="D4" s="38"/>
      <c r="E4" s="38"/>
      <c r="F4" s="38"/>
      <c r="G4" s="38"/>
      <c r="H4" s="38"/>
      <c r="I4" s="38"/>
      <c r="J4" s="38"/>
      <c r="K4" s="38"/>
    </row>
    <row r="5" spans="1:18" x14ac:dyDescent="0.3">
      <c r="A5" s="71" t="s">
        <v>548</v>
      </c>
      <c r="B5" s="32">
        <f>Ekonomika!B659</f>
        <v>1094766</v>
      </c>
      <c r="C5" s="64" t="str">
        <f t="shared" ref="C5:C16" si="0">IF(AND(OR(NOT(ISNUMBER(B5)),B5&lt;0),NOT(ISBLANK(B5))),CONCATENATE("Vrijednost na poziciji ",A5,", ",B$3," mora biti pozitivan cijeli broj."),"")</f>
        <v/>
      </c>
      <c r="D5" s="38"/>
      <c r="E5" s="38"/>
      <c r="F5" s="38"/>
      <c r="G5" s="38"/>
      <c r="H5" s="38"/>
      <c r="I5" s="38"/>
      <c r="J5" s="38"/>
      <c r="K5" s="38"/>
    </row>
    <row r="6" spans="1:18" x14ac:dyDescent="0.3">
      <c r="A6" s="71" t="s">
        <v>549</v>
      </c>
      <c r="B6" s="32">
        <f>Ekonomika!B660</f>
        <v>0</v>
      </c>
      <c r="C6" s="64" t="str">
        <f t="shared" si="0"/>
        <v/>
      </c>
      <c r="D6" s="38"/>
      <c r="E6" s="38"/>
      <c r="F6" s="38"/>
      <c r="G6" s="38"/>
      <c r="H6" s="38"/>
      <c r="I6" s="38"/>
      <c r="J6" s="38"/>
      <c r="K6" s="38"/>
    </row>
    <row r="7" spans="1:18" x14ac:dyDescent="0.3">
      <c r="A7" s="71" t="s">
        <v>550</v>
      </c>
      <c r="B7" s="32">
        <f>Ekonomika!B661</f>
        <v>0</v>
      </c>
      <c r="C7" s="64" t="str">
        <f t="shared" si="0"/>
        <v/>
      </c>
      <c r="D7" s="38"/>
      <c r="E7" s="38"/>
      <c r="F7" s="38"/>
      <c r="G7" s="38"/>
      <c r="H7" s="38"/>
      <c r="I7" s="38"/>
      <c r="J7" s="38"/>
      <c r="K7" s="38"/>
    </row>
    <row r="8" spans="1:18" x14ac:dyDescent="0.3">
      <c r="A8" s="71" t="s">
        <v>551</v>
      </c>
      <c r="B8" s="32">
        <f>Ekonomika!B662</f>
        <v>0</v>
      </c>
      <c r="C8" s="64" t="str">
        <f t="shared" si="0"/>
        <v/>
      </c>
      <c r="D8" s="38"/>
      <c r="E8" s="38"/>
      <c r="F8" s="38"/>
      <c r="G8" s="38"/>
      <c r="H8" s="38"/>
      <c r="I8" s="38"/>
      <c r="J8" s="38"/>
      <c r="K8" s="38"/>
    </row>
    <row r="9" spans="1:18" x14ac:dyDescent="0.3">
      <c r="A9" s="71" t="s">
        <v>420</v>
      </c>
      <c r="B9" s="32">
        <f>Ekonomika!B663</f>
        <v>0</v>
      </c>
      <c r="C9" s="64" t="str">
        <f t="shared" si="0"/>
        <v/>
      </c>
      <c r="D9" s="38"/>
      <c r="E9" s="38"/>
      <c r="F9" s="38"/>
      <c r="G9" s="38"/>
      <c r="H9" s="38"/>
      <c r="I9" s="38"/>
      <c r="J9" s="38"/>
      <c r="K9" s="38"/>
    </row>
    <row r="10" spans="1:18" x14ac:dyDescent="0.3">
      <c r="A10" s="71" t="s">
        <v>421</v>
      </c>
      <c r="B10" s="32">
        <f>Ekonomika!B664</f>
        <v>0</v>
      </c>
      <c r="C10" s="64" t="str">
        <f t="shared" si="0"/>
        <v/>
      </c>
      <c r="D10" s="38"/>
      <c r="E10" s="38"/>
      <c r="F10" s="38"/>
      <c r="G10" s="38"/>
      <c r="H10" s="38"/>
      <c r="I10" s="38"/>
      <c r="J10" s="38"/>
      <c r="K10" s="38"/>
    </row>
    <row r="11" spans="1:18" x14ac:dyDescent="0.3">
      <c r="A11" s="71" t="s">
        <v>422</v>
      </c>
      <c r="B11" s="32">
        <f>Ekonomika!B665</f>
        <v>0</v>
      </c>
      <c r="C11" s="64" t="str">
        <f t="shared" si="0"/>
        <v/>
      </c>
      <c r="D11" s="38"/>
      <c r="E11" s="38"/>
      <c r="F11" s="38"/>
      <c r="G11" s="38"/>
      <c r="H11" s="38"/>
      <c r="I11" s="38"/>
      <c r="J11" s="38"/>
      <c r="K11" s="38"/>
    </row>
    <row r="12" spans="1:18" x14ac:dyDescent="0.3">
      <c r="A12" s="71" t="s">
        <v>423</v>
      </c>
      <c r="B12" s="32">
        <f>Ekonomika!B666</f>
        <v>0</v>
      </c>
      <c r="C12" s="64" t="str">
        <f t="shared" si="0"/>
        <v/>
      </c>
      <c r="D12" s="38"/>
      <c r="E12" s="38"/>
      <c r="F12" s="38"/>
      <c r="G12" s="38"/>
      <c r="H12" s="38"/>
      <c r="I12" s="38"/>
      <c r="J12" s="38"/>
      <c r="K12" s="38"/>
    </row>
    <row r="13" spans="1:18" x14ac:dyDescent="0.3">
      <c r="A13" s="71" t="s">
        <v>424</v>
      </c>
      <c r="B13" s="32">
        <f>Ekonomika!B667</f>
        <v>0</v>
      </c>
      <c r="C13" s="64" t="str">
        <f t="shared" si="0"/>
        <v/>
      </c>
      <c r="D13" s="38"/>
      <c r="E13" s="38"/>
      <c r="F13" s="38"/>
      <c r="G13" s="38"/>
      <c r="H13" s="38"/>
      <c r="I13" s="38"/>
      <c r="J13" s="38"/>
      <c r="K13" s="38"/>
    </row>
    <row r="14" spans="1:18" x14ac:dyDescent="0.3">
      <c r="A14" s="71" t="s">
        <v>425</v>
      </c>
      <c r="B14" s="32">
        <f>Ekonomika!B668</f>
        <v>0</v>
      </c>
      <c r="C14" s="64" t="str">
        <f t="shared" si="0"/>
        <v/>
      </c>
      <c r="D14" s="38"/>
      <c r="E14" s="38"/>
      <c r="F14" s="38"/>
      <c r="G14" s="38"/>
      <c r="H14" s="38"/>
      <c r="I14" s="38"/>
      <c r="J14" s="38"/>
      <c r="K14" s="38"/>
    </row>
    <row r="15" spans="1:18" x14ac:dyDescent="0.3">
      <c r="A15" s="71" t="s">
        <v>426</v>
      </c>
      <c r="B15" s="32">
        <f>Ekonomika!B669</f>
        <v>0</v>
      </c>
      <c r="C15" s="64" t="str">
        <f t="shared" si="0"/>
        <v/>
      </c>
      <c r="D15" s="38"/>
      <c r="E15" s="38"/>
      <c r="F15" s="38"/>
      <c r="G15" s="38"/>
      <c r="H15" s="38"/>
      <c r="I15" s="38"/>
      <c r="J15" s="38"/>
      <c r="K15" s="38"/>
    </row>
    <row r="16" spans="1:18" x14ac:dyDescent="0.3">
      <c r="A16" s="71" t="s">
        <v>427</v>
      </c>
      <c r="B16" s="32">
        <f>Ekonomika!B670</f>
        <v>0</v>
      </c>
      <c r="C16" s="64" t="str">
        <f t="shared" si="0"/>
        <v/>
      </c>
      <c r="D16" s="38"/>
      <c r="E16" s="38"/>
      <c r="F16" s="38"/>
      <c r="G16" s="38"/>
      <c r="H16" s="38"/>
      <c r="I16" s="38"/>
      <c r="J16" s="38"/>
      <c r="K16" s="38"/>
      <c r="L16" s="21"/>
      <c r="M16" s="21"/>
      <c r="N16" s="21"/>
      <c r="O16" s="21"/>
      <c r="P16" s="21"/>
      <c r="Q16" s="21"/>
      <c r="R16" s="21"/>
    </row>
    <row r="17" spans="1:18" ht="23.25" customHeight="1" x14ac:dyDescent="0.3">
      <c r="A17" s="297" t="s">
        <v>2310</v>
      </c>
      <c r="B17" s="297"/>
      <c r="C17" s="72"/>
      <c r="D17" s="72"/>
      <c r="E17" s="72"/>
      <c r="F17" s="38"/>
      <c r="G17" s="38"/>
      <c r="H17" s="38"/>
      <c r="I17" s="38"/>
      <c r="J17" s="38"/>
      <c r="K17" s="38"/>
      <c r="L17" s="21"/>
      <c r="M17" s="21"/>
      <c r="N17" s="21"/>
      <c r="O17" s="21"/>
      <c r="P17" s="21"/>
      <c r="Q17" s="21"/>
      <c r="R17" s="21"/>
    </row>
    <row r="18" spans="1:18" ht="23.25" customHeight="1" x14ac:dyDescent="0.3">
      <c r="A18" s="297"/>
      <c r="B18" s="297"/>
      <c r="C18" s="72"/>
      <c r="D18" s="72"/>
      <c r="E18" s="72"/>
      <c r="F18" s="38"/>
      <c r="G18" s="38"/>
      <c r="H18" s="38"/>
      <c r="I18" s="38"/>
      <c r="J18" s="38"/>
      <c r="K18" s="38"/>
      <c r="L18" s="21"/>
      <c r="M18" s="21"/>
      <c r="N18" s="21"/>
      <c r="O18" s="21"/>
      <c r="P18" s="21"/>
      <c r="Q18" s="21"/>
      <c r="R18" s="21"/>
    </row>
    <row r="19" spans="1:18" x14ac:dyDescent="0.3">
      <c r="A19" s="85" t="s">
        <v>502</v>
      </c>
      <c r="B19" s="85" t="s">
        <v>490</v>
      </c>
      <c r="C19" s="282" t="s">
        <v>2647</v>
      </c>
      <c r="D19" s="283"/>
      <c r="E19" s="283"/>
      <c r="F19" s="38"/>
      <c r="G19" s="38"/>
      <c r="H19" s="38"/>
      <c r="I19" s="38"/>
      <c r="J19" s="38"/>
      <c r="K19" s="38"/>
      <c r="L19" s="21"/>
      <c r="M19" s="21"/>
      <c r="N19" s="21"/>
      <c r="O19" s="21"/>
      <c r="P19" s="21"/>
      <c r="Q19" s="21"/>
      <c r="R19" s="21"/>
    </row>
    <row r="20" spans="1:18" x14ac:dyDescent="0.3">
      <c r="A20" s="71" t="s">
        <v>428</v>
      </c>
      <c r="B20" s="32">
        <f>Ekonomika!B673</f>
        <v>1094766</v>
      </c>
      <c r="C20" s="64" t="str">
        <f>IF(AND(OR(NOT(ISNUMBER(B20)),B20&lt;0),NOT(ISBLANK(B20))),CONCATENATE("Vrijednost na R.br. ",A20,", ",B$19," mora biti pozitivan cijeli broj."),"")</f>
        <v/>
      </c>
      <c r="D20" s="72"/>
      <c r="E20" s="72"/>
      <c r="F20" s="38"/>
      <c r="G20" s="38"/>
      <c r="H20" s="38"/>
      <c r="I20" s="38"/>
      <c r="J20" s="38"/>
      <c r="K20" s="38"/>
      <c r="L20" s="21"/>
      <c r="M20" s="21"/>
      <c r="N20" s="21"/>
      <c r="O20" s="21"/>
      <c r="P20" s="21"/>
      <c r="Q20" s="21"/>
      <c r="R20" s="21"/>
    </row>
    <row r="21" spans="1:18" x14ac:dyDescent="0.3">
      <c r="A21" s="71" t="s">
        <v>429</v>
      </c>
      <c r="B21" s="32">
        <f>Ekonomika!B674</f>
        <v>1094766</v>
      </c>
      <c r="C21" s="64" t="str">
        <f t="shared" ref="C21:C24" si="1">IF(AND(OR(NOT(ISNUMBER(B21)),B21&lt;0),NOT(ISBLANK(B21))),CONCATENATE("Vrijednost na R.br. ",A21,", ",B$19," mora biti pozitivan cijeli broj."),"")</f>
        <v/>
      </c>
      <c r="D21" s="72"/>
      <c r="E21" s="72"/>
      <c r="F21" s="38"/>
      <c r="G21" s="38"/>
      <c r="H21" s="38"/>
      <c r="I21" s="38"/>
      <c r="J21" s="38"/>
      <c r="K21" s="38"/>
      <c r="L21" s="21"/>
      <c r="M21" s="21"/>
      <c r="N21" s="21"/>
      <c r="O21" s="21"/>
      <c r="P21" s="21"/>
      <c r="Q21" s="21"/>
      <c r="R21" s="21"/>
    </row>
    <row r="22" spans="1:18" x14ac:dyDescent="0.3">
      <c r="A22" s="71" t="s">
        <v>430</v>
      </c>
      <c r="B22" s="32">
        <f>Ekonomika!B675</f>
        <v>0</v>
      </c>
      <c r="C22" s="64" t="str">
        <f t="shared" si="1"/>
        <v/>
      </c>
      <c r="D22" s="72"/>
      <c r="E22" s="72"/>
      <c r="F22" s="38"/>
      <c r="G22" s="38"/>
      <c r="H22" s="38"/>
      <c r="I22" s="38"/>
      <c r="J22" s="38"/>
      <c r="K22" s="38"/>
      <c r="L22" s="21"/>
      <c r="M22" s="21"/>
      <c r="N22" s="21"/>
      <c r="O22" s="21"/>
      <c r="P22" s="21"/>
      <c r="Q22" s="21"/>
      <c r="R22" s="21"/>
    </row>
    <row r="23" spans="1:18" x14ac:dyDescent="0.3">
      <c r="A23" s="71" t="s">
        <v>431</v>
      </c>
      <c r="B23" s="32">
        <f>Ekonomika!B676</f>
        <v>0</v>
      </c>
      <c r="C23" s="64" t="str">
        <f t="shared" si="1"/>
        <v/>
      </c>
      <c r="D23" s="72"/>
      <c r="E23" s="72"/>
      <c r="F23" s="38"/>
      <c r="G23" s="38"/>
      <c r="H23" s="38"/>
      <c r="I23" s="38"/>
      <c r="J23" s="38"/>
      <c r="K23" s="38"/>
      <c r="L23" s="21"/>
      <c r="M23" s="21"/>
      <c r="N23" s="21"/>
      <c r="O23" s="21"/>
      <c r="P23" s="21"/>
      <c r="Q23" s="21"/>
      <c r="R23" s="21"/>
    </row>
    <row r="24" spans="1:18" x14ac:dyDescent="0.3">
      <c r="A24" s="71" t="s">
        <v>432</v>
      </c>
      <c r="B24" s="32">
        <f>Ekonomika!B677</f>
        <v>1094766</v>
      </c>
      <c r="C24" s="64" t="str">
        <f t="shared" si="1"/>
        <v/>
      </c>
      <c r="D24" s="72"/>
      <c r="E24" s="72"/>
      <c r="F24" s="38"/>
      <c r="G24" s="38"/>
      <c r="H24" s="38"/>
      <c r="I24" s="38"/>
      <c r="J24" s="38"/>
      <c r="K24" s="38"/>
      <c r="L24" s="21"/>
      <c r="M24" s="21"/>
      <c r="N24" s="21"/>
      <c r="O24" s="21"/>
      <c r="P24" s="21"/>
      <c r="Q24" s="21"/>
      <c r="R24" s="21"/>
    </row>
    <row r="25" spans="1:18" ht="9" customHeight="1" x14ac:dyDescent="0.3">
      <c r="A25" s="297" t="s">
        <v>553</v>
      </c>
      <c r="B25" s="297"/>
      <c r="C25" s="297"/>
      <c r="D25" s="297"/>
      <c r="E25" s="297"/>
      <c r="F25" s="38"/>
      <c r="G25" s="38"/>
      <c r="H25" s="38"/>
      <c r="I25" s="38"/>
      <c r="J25" s="38"/>
      <c r="K25" s="38"/>
      <c r="L25" s="21"/>
      <c r="M25" s="21"/>
      <c r="N25" s="21"/>
      <c r="O25" s="21"/>
      <c r="P25" s="21"/>
      <c r="Q25" s="21"/>
      <c r="R25" s="21"/>
    </row>
    <row r="26" spans="1:18" ht="9" customHeight="1" x14ac:dyDescent="0.3">
      <c r="A26" s="297"/>
      <c r="B26" s="297"/>
      <c r="C26" s="297"/>
      <c r="D26" s="297"/>
      <c r="E26" s="297"/>
      <c r="F26" s="38"/>
      <c r="G26" s="38"/>
      <c r="H26" s="38"/>
      <c r="I26" s="38"/>
      <c r="J26" s="38"/>
      <c r="K26" s="38"/>
      <c r="L26" s="21"/>
      <c r="M26" s="21"/>
      <c r="N26" s="21"/>
      <c r="O26" s="21"/>
      <c r="P26" s="21"/>
      <c r="Q26" s="21"/>
      <c r="R26" s="21"/>
    </row>
    <row r="27" spans="1:18" x14ac:dyDescent="0.3">
      <c r="A27" s="85" t="s">
        <v>502</v>
      </c>
      <c r="B27" s="85" t="s">
        <v>490</v>
      </c>
      <c r="C27" s="85" t="s">
        <v>491</v>
      </c>
      <c r="D27" s="85" t="s">
        <v>492</v>
      </c>
      <c r="E27" s="85" t="s">
        <v>493</v>
      </c>
      <c r="F27" s="282" t="s">
        <v>2647</v>
      </c>
      <c r="G27" s="283"/>
      <c r="H27" s="283"/>
      <c r="I27" s="38"/>
      <c r="J27" s="38"/>
      <c r="K27" s="38"/>
      <c r="L27" s="21"/>
      <c r="M27" s="21"/>
      <c r="N27" s="21"/>
      <c r="O27" s="21"/>
      <c r="P27" s="21"/>
      <c r="Q27" s="21"/>
      <c r="R27" s="21"/>
    </row>
    <row r="28" spans="1:18" x14ac:dyDescent="0.3">
      <c r="A28" s="71" t="s">
        <v>433</v>
      </c>
      <c r="B28" s="32">
        <f>Ekonomika!B680</f>
        <v>1094766</v>
      </c>
      <c r="C28" s="32">
        <f>Ekonomika!C680</f>
        <v>1094766</v>
      </c>
      <c r="D28" s="32">
        <f>Ekonomika!D680</f>
        <v>0</v>
      </c>
      <c r="E28" s="32">
        <f>Ekonomika!E680</f>
        <v>182297</v>
      </c>
      <c r="F28" s="64" t="str">
        <f>IF(AND(OR(NOT(ISNUMBER(B28)),B28&lt;0),NOT(ISBLANK(B28))),CONCATENATE("Vrijednost na poziciji ",$A28,", ",B$27," mora biti pozitivan cijeli broj."),IF(AND(OR(NOT(ISNUMBER(C28)),C28&lt;0),NOT(ISBLANK(C28))),CONCATENATE("Vrijednost na poziciji ",$A28,", ",C$27," mora biti pozitivan cijeli broj."),IF(AND(OR(NOT(ISNUMBER(D28)),D28&lt;0),NOT(ISBLANK(D28))),CONCATENATE("Vrijednost na poziciji ",$A28,", ",D$27," mora biti pozitivan cijeli broj."),IF(AND(OR(NOT(ISNUMBER(E28)),E28&lt;0),NOT(ISBLANK(E28))),CONCATENATE("Vrijednost na poziciji ",$A28,", ",E$27," mora biti pozitivan cijeli broj."),""))))</f>
        <v/>
      </c>
      <c r="G28" s="73"/>
      <c r="H28" s="73"/>
      <c r="I28" s="73"/>
      <c r="J28" s="73"/>
      <c r="K28" s="73"/>
      <c r="L28" s="22"/>
      <c r="M28" s="22"/>
      <c r="N28" s="22"/>
      <c r="O28" s="22"/>
      <c r="P28" s="22"/>
      <c r="Q28" s="22"/>
      <c r="R28" s="22"/>
    </row>
    <row r="29" spans="1:18" x14ac:dyDescent="0.3">
      <c r="A29" s="71" t="s">
        <v>434</v>
      </c>
      <c r="B29" s="32">
        <f>Ekonomika!B681</f>
        <v>713827</v>
      </c>
      <c r="C29" s="32">
        <f>Ekonomika!C681</f>
        <v>713827</v>
      </c>
      <c r="D29" s="32">
        <f>Ekonomika!D681</f>
        <v>0</v>
      </c>
      <c r="E29" s="32">
        <f>Ekonomika!E681</f>
        <v>0</v>
      </c>
      <c r="F29" s="64" t="str">
        <f t="shared" ref="F29:F67" si="2">IF(AND(OR(NOT(ISNUMBER(B29)),B29&lt;0),NOT(ISBLANK(B29))),CONCATENATE("Vrijednost na poziciji ",$A29,", ",B$27," mora biti pozitivan cijeli broj."),IF(AND(OR(NOT(ISNUMBER(C29)),C29&lt;0),NOT(ISBLANK(C29))),CONCATENATE("Vrijednost na poziciji ",$A29,", ",C$27," mora biti pozitivan cijeli broj."),IF(AND(OR(NOT(ISNUMBER(D29)),D29&lt;0),NOT(ISBLANK(D29))),CONCATENATE("Vrijednost na poziciji ",$A29,", ",D$27," mora biti pozitivan cijeli broj."),IF(AND(OR(NOT(ISNUMBER(E29)),E29&lt;0),NOT(ISBLANK(E29))),CONCATENATE("Vrijednost na poziciji ",$A29,", ",E$27," mora biti pozitivan cijeli broj."),""))))</f>
        <v/>
      </c>
      <c r="G29" s="73"/>
      <c r="H29" s="73"/>
      <c r="I29" s="73"/>
      <c r="J29" s="73"/>
      <c r="K29" s="73"/>
      <c r="L29" s="23"/>
      <c r="M29" s="23"/>
      <c r="N29" s="23"/>
      <c r="O29" s="23"/>
      <c r="P29" s="23"/>
      <c r="Q29" s="23"/>
      <c r="R29" s="23"/>
    </row>
    <row r="30" spans="1:18" x14ac:dyDescent="0.3">
      <c r="A30" s="71" t="s">
        <v>435</v>
      </c>
      <c r="B30" s="32">
        <f>Ekonomika!B682</f>
        <v>0</v>
      </c>
      <c r="C30" s="32">
        <f>Ekonomika!C682</f>
        <v>0</v>
      </c>
      <c r="D30" s="32">
        <f>Ekonomika!D682</f>
        <v>0</v>
      </c>
      <c r="E30" s="32">
        <f>Ekonomika!E682</f>
        <v>0</v>
      </c>
      <c r="F30" s="64" t="str">
        <f t="shared" si="2"/>
        <v/>
      </c>
      <c r="G30" s="74"/>
      <c r="H30" s="74"/>
      <c r="I30" s="74"/>
      <c r="J30" s="74"/>
      <c r="K30" s="74"/>
      <c r="L30" s="24"/>
      <c r="M30" s="24"/>
      <c r="N30" s="24"/>
      <c r="O30" s="24"/>
      <c r="P30" s="24"/>
      <c r="Q30" s="24"/>
      <c r="R30" s="25"/>
    </row>
    <row r="31" spans="1:18" x14ac:dyDescent="0.3">
      <c r="A31" s="71" t="s">
        <v>436</v>
      </c>
      <c r="B31" s="32">
        <f>Ekonomika!B683</f>
        <v>713827</v>
      </c>
      <c r="C31" s="32">
        <f>Ekonomika!C683</f>
        <v>713827</v>
      </c>
      <c r="D31" s="32">
        <f>Ekonomika!D683</f>
        <v>0</v>
      </c>
      <c r="E31" s="32">
        <f>Ekonomika!E683</f>
        <v>0</v>
      </c>
      <c r="F31" s="64" t="str">
        <f t="shared" si="2"/>
        <v/>
      </c>
      <c r="G31" s="38"/>
      <c r="H31" s="38"/>
      <c r="I31" s="38"/>
      <c r="J31" s="38"/>
      <c r="K31" s="38"/>
      <c r="L31" s="25"/>
      <c r="M31" s="25"/>
      <c r="N31" s="25"/>
      <c r="O31" s="25"/>
      <c r="P31" s="25"/>
      <c r="Q31" s="25"/>
      <c r="R31" s="25"/>
    </row>
    <row r="32" spans="1:18" x14ac:dyDescent="0.3">
      <c r="A32" s="71" t="s">
        <v>437</v>
      </c>
      <c r="B32" s="32">
        <f>Ekonomika!B684</f>
        <v>713827</v>
      </c>
      <c r="C32" s="32">
        <f>Ekonomika!C684</f>
        <v>713827</v>
      </c>
      <c r="D32" s="32">
        <f>Ekonomika!D684</f>
        <v>0</v>
      </c>
      <c r="E32" s="32">
        <f>Ekonomika!E684</f>
        <v>0</v>
      </c>
      <c r="F32" s="64" t="str">
        <f t="shared" si="2"/>
        <v/>
      </c>
      <c r="G32" s="75"/>
      <c r="H32" s="75"/>
      <c r="I32" s="75"/>
      <c r="J32" s="75"/>
      <c r="K32" s="75"/>
      <c r="L32" s="26"/>
      <c r="M32" s="26"/>
      <c r="N32" s="26"/>
      <c r="O32" s="26"/>
      <c r="P32" s="26"/>
      <c r="Q32" s="26"/>
      <c r="R32" s="25"/>
    </row>
    <row r="33" spans="1:18" x14ac:dyDescent="0.3">
      <c r="A33" s="71" t="s">
        <v>438</v>
      </c>
      <c r="B33" s="32">
        <f>Ekonomika!B685</f>
        <v>0</v>
      </c>
      <c r="C33" s="32">
        <f>Ekonomika!C685</f>
        <v>0</v>
      </c>
      <c r="D33" s="32">
        <f>Ekonomika!D685</f>
        <v>0</v>
      </c>
      <c r="E33" s="32">
        <f>Ekonomika!E685</f>
        <v>0</v>
      </c>
      <c r="F33" s="64" t="str">
        <f t="shared" si="2"/>
        <v/>
      </c>
      <c r="G33" s="74"/>
      <c r="H33" s="74"/>
      <c r="I33" s="74"/>
      <c r="J33" s="74"/>
      <c r="K33" s="74"/>
      <c r="L33" s="24"/>
      <c r="M33" s="24"/>
      <c r="N33" s="24"/>
      <c r="O33" s="24"/>
      <c r="P33" s="24"/>
      <c r="Q33" s="24"/>
      <c r="R33" s="21"/>
    </row>
    <row r="34" spans="1:18" x14ac:dyDescent="0.3">
      <c r="A34" s="71" t="s">
        <v>439</v>
      </c>
      <c r="B34" s="32">
        <f>Ekonomika!B686</f>
        <v>0</v>
      </c>
      <c r="C34" s="32">
        <f>Ekonomika!C686</f>
        <v>0</v>
      </c>
      <c r="D34" s="32">
        <f>Ekonomika!D686</f>
        <v>0</v>
      </c>
      <c r="E34" s="32">
        <f>Ekonomika!E686</f>
        <v>0</v>
      </c>
      <c r="F34" s="64" t="str">
        <f t="shared" si="2"/>
        <v/>
      </c>
      <c r="G34" s="38"/>
      <c r="H34" s="38"/>
      <c r="I34" s="38"/>
      <c r="J34" s="38"/>
      <c r="K34" s="38"/>
    </row>
    <row r="35" spans="1:18" s="21" customFormat="1" x14ac:dyDescent="0.3">
      <c r="A35" s="71" t="s">
        <v>440</v>
      </c>
      <c r="B35" s="32">
        <f>Ekonomika!B687</f>
        <v>374914</v>
      </c>
      <c r="C35" s="32">
        <f>Ekonomika!C687</f>
        <v>374914</v>
      </c>
      <c r="D35" s="32">
        <f>Ekonomika!D687</f>
        <v>0</v>
      </c>
      <c r="E35" s="32">
        <f>Ekonomika!E687</f>
        <v>182297</v>
      </c>
      <c r="F35" s="64" t="str">
        <f t="shared" si="2"/>
        <v/>
      </c>
      <c r="G35" s="76"/>
      <c r="H35" s="76"/>
      <c r="I35" s="76"/>
      <c r="J35" s="76"/>
      <c r="K35" s="76"/>
      <c r="L35" s="27"/>
      <c r="M35" s="27"/>
      <c r="N35" s="27"/>
      <c r="O35" s="27"/>
      <c r="P35" s="27"/>
      <c r="Q35" s="27"/>
      <c r="R35" s="27"/>
    </row>
    <row r="36" spans="1:18" s="21" customFormat="1" x14ac:dyDescent="0.3">
      <c r="A36" s="71" t="s">
        <v>441</v>
      </c>
      <c r="B36" s="32">
        <f>Ekonomika!B688</f>
        <v>119114</v>
      </c>
      <c r="C36" s="32">
        <f>Ekonomika!C688</f>
        <v>119114</v>
      </c>
      <c r="D36" s="32">
        <f>Ekonomika!D688</f>
        <v>0</v>
      </c>
      <c r="E36" s="32">
        <f>Ekonomika!E688</f>
        <v>26581</v>
      </c>
      <c r="F36" s="64" t="str">
        <f t="shared" si="2"/>
        <v/>
      </c>
      <c r="G36" s="76"/>
      <c r="H36" s="76"/>
      <c r="I36" s="76"/>
      <c r="J36" s="76"/>
      <c r="K36" s="76"/>
      <c r="L36" s="27"/>
      <c r="M36" s="27"/>
      <c r="N36" s="27"/>
      <c r="O36" s="27"/>
      <c r="P36" s="27"/>
      <c r="Q36" s="27"/>
      <c r="R36" s="27"/>
    </row>
    <row r="37" spans="1:18" x14ac:dyDescent="0.3">
      <c r="A37" s="71" t="s">
        <v>442</v>
      </c>
      <c r="B37" s="32">
        <f>Ekonomika!B689</f>
        <v>0</v>
      </c>
      <c r="C37" s="32">
        <f>Ekonomika!C689</f>
        <v>0</v>
      </c>
      <c r="D37" s="32">
        <f>Ekonomika!D689</f>
        <v>0</v>
      </c>
      <c r="E37" s="32">
        <f>Ekonomika!E689</f>
        <v>0</v>
      </c>
      <c r="F37" s="64" t="str">
        <f t="shared" si="2"/>
        <v/>
      </c>
      <c r="G37" s="38"/>
      <c r="H37" s="38"/>
      <c r="I37" s="38"/>
      <c r="J37" s="38"/>
      <c r="K37" s="38"/>
    </row>
    <row r="38" spans="1:18" x14ac:dyDescent="0.3">
      <c r="A38" s="71" t="s">
        <v>443</v>
      </c>
      <c r="B38" s="32">
        <f>Ekonomika!B690</f>
        <v>0</v>
      </c>
      <c r="C38" s="32">
        <f>Ekonomika!C690</f>
        <v>0</v>
      </c>
      <c r="D38" s="32">
        <f>Ekonomika!D690</f>
        <v>0</v>
      </c>
      <c r="E38" s="32">
        <f>Ekonomika!E690</f>
        <v>0</v>
      </c>
      <c r="F38" s="64" t="str">
        <f t="shared" si="2"/>
        <v/>
      </c>
      <c r="G38" s="38"/>
      <c r="H38" s="38"/>
      <c r="I38" s="38"/>
      <c r="J38" s="38"/>
      <c r="K38" s="38"/>
    </row>
    <row r="39" spans="1:18" x14ac:dyDescent="0.3">
      <c r="A39" s="71" t="s">
        <v>444</v>
      </c>
      <c r="B39" s="32">
        <f>Ekonomika!B691</f>
        <v>12664</v>
      </c>
      <c r="C39" s="32">
        <f>Ekonomika!C691</f>
        <v>12664</v>
      </c>
      <c r="D39" s="32">
        <f>Ekonomika!D691</f>
        <v>0</v>
      </c>
      <c r="E39" s="32">
        <f>Ekonomika!E691</f>
        <v>26581</v>
      </c>
      <c r="F39" s="64" t="str">
        <f t="shared" si="2"/>
        <v/>
      </c>
      <c r="G39" s="38"/>
      <c r="H39" s="38"/>
      <c r="I39" s="38"/>
      <c r="J39" s="38"/>
      <c r="K39" s="38"/>
    </row>
    <row r="40" spans="1:18" x14ac:dyDescent="0.3">
      <c r="A40" s="71" t="s">
        <v>445</v>
      </c>
      <c r="B40" s="32">
        <f>Ekonomika!B692</f>
        <v>0</v>
      </c>
      <c r="C40" s="32">
        <f>Ekonomika!C692</f>
        <v>0</v>
      </c>
      <c r="D40" s="32">
        <f>Ekonomika!D692</f>
        <v>0</v>
      </c>
      <c r="E40" s="32">
        <f>Ekonomika!E692</f>
        <v>0</v>
      </c>
      <c r="F40" s="64" t="str">
        <f t="shared" si="2"/>
        <v/>
      </c>
      <c r="G40" s="38"/>
      <c r="H40" s="38"/>
      <c r="I40" s="38"/>
      <c r="J40" s="38"/>
      <c r="K40" s="38"/>
    </row>
    <row r="41" spans="1:18" x14ac:dyDescent="0.3">
      <c r="A41" s="71" t="s">
        <v>446</v>
      </c>
      <c r="B41" s="32">
        <f>Ekonomika!B693</f>
        <v>6670</v>
      </c>
      <c r="C41" s="32">
        <f>Ekonomika!C693</f>
        <v>6670</v>
      </c>
      <c r="D41" s="32">
        <f>Ekonomika!D693</f>
        <v>0</v>
      </c>
      <c r="E41" s="32">
        <f>Ekonomika!E693</f>
        <v>0</v>
      </c>
      <c r="F41" s="64" t="str">
        <f t="shared" si="2"/>
        <v/>
      </c>
      <c r="G41" s="38"/>
      <c r="H41" s="38"/>
      <c r="I41" s="38"/>
      <c r="J41" s="38"/>
      <c r="K41" s="38"/>
    </row>
    <row r="42" spans="1:18" x14ac:dyDescent="0.3">
      <c r="A42" s="71" t="s">
        <v>447</v>
      </c>
      <c r="B42" s="32">
        <f>Ekonomika!B694</f>
        <v>97624</v>
      </c>
      <c r="C42" s="32">
        <f>Ekonomika!C694</f>
        <v>97624</v>
      </c>
      <c r="D42" s="32">
        <f>Ekonomika!D694</f>
        <v>0</v>
      </c>
      <c r="E42" s="32">
        <f>Ekonomika!E694</f>
        <v>0</v>
      </c>
      <c r="F42" s="64" t="str">
        <f t="shared" si="2"/>
        <v/>
      </c>
      <c r="G42" s="38"/>
      <c r="H42" s="38"/>
      <c r="I42" s="38"/>
      <c r="J42" s="38"/>
      <c r="K42" s="38"/>
    </row>
    <row r="43" spans="1:18" x14ac:dyDescent="0.3">
      <c r="A43" s="71" t="s">
        <v>448</v>
      </c>
      <c r="B43" s="32">
        <f>Ekonomika!B695</f>
        <v>0</v>
      </c>
      <c r="C43" s="32">
        <f>Ekonomika!C695</f>
        <v>0</v>
      </c>
      <c r="D43" s="32">
        <f>Ekonomika!D695</f>
        <v>0</v>
      </c>
      <c r="E43" s="32">
        <f>Ekonomika!E695</f>
        <v>0</v>
      </c>
      <c r="F43" s="64" t="str">
        <f t="shared" si="2"/>
        <v/>
      </c>
      <c r="G43" s="38"/>
      <c r="H43" s="38"/>
      <c r="I43" s="38"/>
      <c r="J43" s="38"/>
      <c r="K43" s="38"/>
    </row>
    <row r="44" spans="1:18" x14ac:dyDescent="0.3">
      <c r="A44" s="71" t="s">
        <v>449</v>
      </c>
      <c r="B44" s="32">
        <f>Ekonomika!B696</f>
        <v>0</v>
      </c>
      <c r="C44" s="32">
        <f>Ekonomika!C696</f>
        <v>0</v>
      </c>
      <c r="D44" s="32">
        <f>Ekonomika!D696</f>
        <v>0</v>
      </c>
      <c r="E44" s="32">
        <f>Ekonomika!E696</f>
        <v>0</v>
      </c>
      <c r="F44" s="64" t="str">
        <f t="shared" si="2"/>
        <v/>
      </c>
      <c r="G44" s="38"/>
      <c r="H44" s="38"/>
      <c r="I44" s="38"/>
      <c r="J44" s="38"/>
      <c r="K44" s="38"/>
    </row>
    <row r="45" spans="1:18" x14ac:dyDescent="0.3">
      <c r="A45" s="71" t="s">
        <v>450</v>
      </c>
      <c r="B45" s="32">
        <f>Ekonomika!B697</f>
        <v>2156</v>
      </c>
      <c r="C45" s="32">
        <f>Ekonomika!C697</f>
        <v>2156</v>
      </c>
      <c r="D45" s="32">
        <f>Ekonomika!D697</f>
        <v>0</v>
      </c>
      <c r="E45" s="32">
        <f>Ekonomika!E697</f>
        <v>0</v>
      </c>
      <c r="F45" s="64" t="str">
        <f t="shared" si="2"/>
        <v/>
      </c>
      <c r="G45" s="38"/>
      <c r="H45" s="38"/>
      <c r="I45" s="38"/>
      <c r="J45" s="38"/>
      <c r="K45" s="38"/>
    </row>
    <row r="46" spans="1:18" x14ac:dyDescent="0.3">
      <c r="A46" s="71" t="s">
        <v>451</v>
      </c>
      <c r="B46" s="32">
        <f>Ekonomika!B698</f>
        <v>255800</v>
      </c>
      <c r="C46" s="32">
        <f>Ekonomika!C698</f>
        <v>255800</v>
      </c>
      <c r="D46" s="32">
        <f>Ekonomika!D698</f>
        <v>0</v>
      </c>
      <c r="E46" s="32">
        <f>Ekonomika!E698</f>
        <v>155716</v>
      </c>
      <c r="F46" s="64" t="str">
        <f t="shared" si="2"/>
        <v/>
      </c>
      <c r="G46" s="38"/>
      <c r="H46" s="38"/>
      <c r="I46" s="38"/>
      <c r="J46" s="38"/>
      <c r="K46" s="38"/>
    </row>
    <row r="47" spans="1:18" x14ac:dyDescent="0.3">
      <c r="A47" s="71" t="s">
        <v>452</v>
      </c>
      <c r="B47" s="32">
        <f>Ekonomika!B699</f>
        <v>0</v>
      </c>
      <c r="C47" s="32">
        <f>Ekonomika!C699</f>
        <v>0</v>
      </c>
      <c r="D47" s="32">
        <f>Ekonomika!D699</f>
        <v>0</v>
      </c>
      <c r="E47" s="32">
        <f>Ekonomika!E699</f>
        <v>0</v>
      </c>
      <c r="F47" s="64" t="str">
        <f t="shared" si="2"/>
        <v/>
      </c>
      <c r="G47" s="38"/>
      <c r="H47" s="38"/>
      <c r="I47" s="38"/>
      <c r="J47" s="38"/>
      <c r="K47" s="38"/>
    </row>
    <row r="48" spans="1:18" x14ac:dyDescent="0.3">
      <c r="A48" s="71" t="s">
        <v>453</v>
      </c>
      <c r="B48" s="32">
        <f>Ekonomika!B700</f>
        <v>48203</v>
      </c>
      <c r="C48" s="32">
        <f>Ekonomika!C700</f>
        <v>48203</v>
      </c>
      <c r="D48" s="32">
        <f>Ekonomika!D700</f>
        <v>0</v>
      </c>
      <c r="E48" s="32">
        <f>Ekonomika!E700</f>
        <v>0</v>
      </c>
      <c r="F48" s="64" t="str">
        <f t="shared" si="2"/>
        <v/>
      </c>
      <c r="G48" s="38"/>
      <c r="H48" s="38"/>
      <c r="I48" s="38"/>
      <c r="J48" s="38"/>
      <c r="K48" s="38"/>
    </row>
    <row r="49" spans="1:11" x14ac:dyDescent="0.3">
      <c r="A49" s="71" t="s">
        <v>454</v>
      </c>
      <c r="B49" s="32">
        <f>Ekonomika!B701</f>
        <v>207597</v>
      </c>
      <c r="C49" s="32">
        <f>Ekonomika!C701</f>
        <v>207597</v>
      </c>
      <c r="D49" s="32">
        <f>Ekonomika!D701</f>
        <v>0</v>
      </c>
      <c r="E49" s="32">
        <f>Ekonomika!E701</f>
        <v>155716</v>
      </c>
      <c r="F49" s="64" t="str">
        <f t="shared" si="2"/>
        <v/>
      </c>
      <c r="G49" s="38"/>
      <c r="H49" s="38"/>
      <c r="I49" s="38"/>
      <c r="J49" s="38"/>
      <c r="K49" s="38"/>
    </row>
    <row r="50" spans="1:11" x14ac:dyDescent="0.3">
      <c r="A50" s="71" t="s">
        <v>455</v>
      </c>
      <c r="B50" s="32">
        <f>Ekonomika!B702</f>
        <v>207597</v>
      </c>
      <c r="C50" s="32">
        <f>Ekonomika!C702</f>
        <v>207597</v>
      </c>
      <c r="D50" s="32">
        <f>Ekonomika!D702</f>
        <v>0</v>
      </c>
      <c r="E50" s="32">
        <f>Ekonomika!E702</f>
        <v>0</v>
      </c>
      <c r="F50" s="64" t="str">
        <f t="shared" si="2"/>
        <v/>
      </c>
      <c r="G50" s="38"/>
      <c r="H50" s="38"/>
      <c r="I50" s="38"/>
      <c r="J50" s="38"/>
      <c r="K50" s="38"/>
    </row>
    <row r="51" spans="1:11" x14ac:dyDescent="0.3">
      <c r="A51" s="71" t="s">
        <v>456</v>
      </c>
      <c r="B51" s="32">
        <f>Ekonomika!B703</f>
        <v>0</v>
      </c>
      <c r="C51" s="32">
        <f>Ekonomika!C703</f>
        <v>0</v>
      </c>
      <c r="D51" s="32">
        <f>Ekonomika!D703</f>
        <v>0</v>
      </c>
      <c r="E51" s="32">
        <f>Ekonomika!E703</f>
        <v>0</v>
      </c>
      <c r="F51" s="64" t="str">
        <f t="shared" si="2"/>
        <v/>
      </c>
      <c r="G51" s="38"/>
      <c r="H51" s="38"/>
      <c r="I51" s="38"/>
      <c r="J51" s="38"/>
      <c r="K51" s="38"/>
    </row>
    <row r="52" spans="1:11" x14ac:dyDescent="0.3">
      <c r="A52" s="71" t="s">
        <v>457</v>
      </c>
      <c r="B52" s="32">
        <f>Ekonomika!B704</f>
        <v>0</v>
      </c>
      <c r="C52" s="32">
        <f>Ekonomika!C704</f>
        <v>0</v>
      </c>
      <c r="D52" s="32">
        <f>Ekonomika!D704</f>
        <v>0</v>
      </c>
      <c r="E52" s="32">
        <f>Ekonomika!E704</f>
        <v>0</v>
      </c>
      <c r="F52" s="64" t="str">
        <f t="shared" si="2"/>
        <v/>
      </c>
      <c r="G52" s="38"/>
      <c r="H52" s="38"/>
      <c r="I52" s="38"/>
      <c r="J52" s="38"/>
      <c r="K52" s="38"/>
    </row>
    <row r="53" spans="1:11" x14ac:dyDescent="0.3">
      <c r="A53" s="71" t="s">
        <v>458</v>
      </c>
      <c r="B53" s="32">
        <f>Ekonomika!B705</f>
        <v>0</v>
      </c>
      <c r="C53" s="32">
        <f>Ekonomika!C705</f>
        <v>0</v>
      </c>
      <c r="D53" s="32">
        <f>Ekonomika!D705</f>
        <v>0</v>
      </c>
      <c r="E53" s="32">
        <f>Ekonomika!E705</f>
        <v>0</v>
      </c>
      <c r="F53" s="64" t="str">
        <f t="shared" si="2"/>
        <v/>
      </c>
      <c r="G53" s="38"/>
      <c r="H53" s="38"/>
      <c r="I53" s="38"/>
      <c r="J53" s="38"/>
      <c r="K53" s="38"/>
    </row>
    <row r="54" spans="1:11" x14ac:dyDescent="0.3">
      <c r="A54" s="71" t="s">
        <v>459</v>
      </c>
      <c r="B54" s="32">
        <f>Ekonomika!B706</f>
        <v>0</v>
      </c>
      <c r="C54" s="32">
        <f>Ekonomika!C706</f>
        <v>6025</v>
      </c>
      <c r="D54" s="32">
        <f>Ekonomika!D706</f>
        <v>0</v>
      </c>
      <c r="E54" s="32">
        <f>Ekonomika!E706</f>
        <v>0</v>
      </c>
      <c r="F54" s="64" t="str">
        <f t="shared" si="2"/>
        <v/>
      </c>
      <c r="G54" s="38"/>
      <c r="H54" s="38"/>
      <c r="I54" s="38"/>
      <c r="J54" s="38"/>
      <c r="K54" s="38"/>
    </row>
    <row r="55" spans="1:11" x14ac:dyDescent="0.3">
      <c r="A55" s="71" t="s">
        <v>460</v>
      </c>
      <c r="B55" s="32">
        <f>Ekonomika!B707</f>
        <v>0</v>
      </c>
      <c r="C55" s="32">
        <f>Ekonomika!C707</f>
        <v>0</v>
      </c>
      <c r="D55" s="32">
        <f>Ekonomika!D707</f>
        <v>0</v>
      </c>
      <c r="E55" s="32">
        <f>Ekonomika!E707</f>
        <v>0</v>
      </c>
      <c r="F55" s="64" t="str">
        <f t="shared" si="2"/>
        <v/>
      </c>
      <c r="G55" s="38"/>
      <c r="H55" s="38"/>
      <c r="I55" s="38"/>
      <c r="J55" s="38"/>
      <c r="K55" s="38"/>
    </row>
    <row r="56" spans="1:11" x14ac:dyDescent="0.3">
      <c r="A56" s="71" t="s">
        <v>461</v>
      </c>
      <c r="B56" s="32">
        <f>Ekonomika!B708</f>
        <v>0</v>
      </c>
      <c r="C56" s="32">
        <f>Ekonomika!C708</f>
        <v>0</v>
      </c>
      <c r="D56" s="32">
        <f>Ekonomika!D708</f>
        <v>0</v>
      </c>
      <c r="E56" s="32">
        <f>Ekonomika!E708</f>
        <v>0</v>
      </c>
      <c r="F56" s="64" t="str">
        <f t="shared" si="2"/>
        <v/>
      </c>
      <c r="G56" s="38"/>
      <c r="H56" s="38"/>
      <c r="I56" s="38"/>
      <c r="J56" s="38"/>
      <c r="K56" s="38"/>
    </row>
    <row r="57" spans="1:11" x14ac:dyDescent="0.3">
      <c r="A57" s="71" t="s">
        <v>462</v>
      </c>
      <c r="B57" s="32">
        <f>Ekonomika!B709</f>
        <v>6025</v>
      </c>
      <c r="C57" s="32">
        <f>Ekonomika!C709</f>
        <v>6025</v>
      </c>
      <c r="D57" s="32">
        <f>Ekonomika!D709</f>
        <v>0</v>
      </c>
      <c r="E57" s="32">
        <f>Ekonomika!E709</f>
        <v>0</v>
      </c>
      <c r="F57" s="64" t="str">
        <f t="shared" si="2"/>
        <v/>
      </c>
      <c r="G57" s="38"/>
      <c r="H57" s="38"/>
      <c r="I57" s="38"/>
      <c r="J57" s="38"/>
      <c r="K57" s="38"/>
    </row>
    <row r="58" spans="1:11" x14ac:dyDescent="0.3">
      <c r="A58" s="71" t="s">
        <v>463</v>
      </c>
      <c r="B58" s="32">
        <f>Ekonomika!B710</f>
        <v>6025</v>
      </c>
      <c r="C58" s="32">
        <f>Ekonomika!C710</f>
        <v>6025</v>
      </c>
      <c r="D58" s="32">
        <f>Ekonomika!D710</f>
        <v>0</v>
      </c>
      <c r="E58" s="32">
        <f>Ekonomika!E710</f>
        <v>0</v>
      </c>
      <c r="F58" s="64" t="str">
        <f t="shared" si="2"/>
        <v/>
      </c>
      <c r="G58" s="38"/>
      <c r="H58" s="38"/>
      <c r="I58" s="38"/>
      <c r="J58" s="38"/>
      <c r="K58" s="38"/>
    </row>
    <row r="59" spans="1:11" x14ac:dyDescent="0.3">
      <c r="A59" s="71" t="s">
        <v>464</v>
      </c>
      <c r="B59" s="32">
        <f>Ekonomika!B711</f>
        <v>0</v>
      </c>
      <c r="C59" s="32">
        <f>Ekonomika!C711</f>
        <v>0</v>
      </c>
      <c r="D59" s="32">
        <f>Ekonomika!D711</f>
        <v>0</v>
      </c>
      <c r="E59" s="32">
        <f>Ekonomika!E711</f>
        <v>0</v>
      </c>
      <c r="F59" s="64" t="str">
        <f t="shared" si="2"/>
        <v/>
      </c>
      <c r="G59" s="38"/>
      <c r="H59" s="38"/>
      <c r="I59" s="38"/>
      <c r="J59" s="38"/>
      <c r="K59" s="38"/>
    </row>
    <row r="60" spans="1:11" x14ac:dyDescent="0.3">
      <c r="A60" s="71" t="s">
        <v>465</v>
      </c>
      <c r="B60" s="32">
        <f>Ekonomika!B712</f>
        <v>0</v>
      </c>
      <c r="C60" s="32">
        <f>Ekonomika!C712</f>
        <v>0</v>
      </c>
      <c r="D60" s="32">
        <f>Ekonomika!D712</f>
        <v>0</v>
      </c>
      <c r="E60" s="32">
        <f>Ekonomika!E712</f>
        <v>0</v>
      </c>
      <c r="F60" s="64" t="str">
        <f t="shared" si="2"/>
        <v/>
      </c>
      <c r="G60" s="38"/>
      <c r="H60" s="38"/>
      <c r="I60" s="38"/>
      <c r="J60" s="38"/>
      <c r="K60" s="38"/>
    </row>
    <row r="61" spans="1:11" x14ac:dyDescent="0.3">
      <c r="A61" s="71" t="s">
        <v>466</v>
      </c>
      <c r="B61" s="32">
        <f>Ekonomika!B713</f>
        <v>0</v>
      </c>
      <c r="C61" s="32">
        <f>Ekonomika!C713</f>
        <v>0</v>
      </c>
      <c r="D61" s="32">
        <f>Ekonomika!D713</f>
        <v>0</v>
      </c>
      <c r="E61" s="32">
        <f>Ekonomika!E713</f>
        <v>0</v>
      </c>
      <c r="F61" s="64" t="str">
        <f t="shared" si="2"/>
        <v/>
      </c>
      <c r="G61" s="38"/>
      <c r="H61" s="38"/>
      <c r="I61" s="38"/>
      <c r="J61" s="38"/>
      <c r="K61" s="38"/>
    </row>
    <row r="62" spans="1:11" x14ac:dyDescent="0.3">
      <c r="A62" s="71" t="s">
        <v>467</v>
      </c>
      <c r="B62" s="32">
        <f>Ekonomika!B714</f>
        <v>0</v>
      </c>
      <c r="C62" s="32">
        <f>Ekonomika!C714</f>
        <v>0</v>
      </c>
      <c r="D62" s="32">
        <f>Ekonomika!D714</f>
        <v>0</v>
      </c>
      <c r="E62" s="32">
        <f>Ekonomika!E714</f>
        <v>0</v>
      </c>
      <c r="F62" s="64" t="str">
        <f t="shared" si="2"/>
        <v/>
      </c>
      <c r="G62" s="38"/>
      <c r="H62" s="38"/>
      <c r="I62" s="38"/>
      <c r="J62" s="38"/>
      <c r="K62" s="38"/>
    </row>
    <row r="63" spans="1:11" x14ac:dyDescent="0.3">
      <c r="A63" s="71" t="s">
        <v>468</v>
      </c>
      <c r="B63" s="32">
        <f>Ekonomika!B715</f>
        <v>0</v>
      </c>
      <c r="C63" s="32">
        <f>Ekonomika!C715</f>
        <v>0</v>
      </c>
      <c r="D63" s="32">
        <f>Ekonomika!D715</f>
        <v>0</v>
      </c>
      <c r="E63" s="32">
        <f>Ekonomika!E715</f>
        <v>0</v>
      </c>
      <c r="F63" s="64" t="str">
        <f t="shared" si="2"/>
        <v/>
      </c>
      <c r="G63" s="38"/>
      <c r="H63" s="38"/>
      <c r="I63" s="38"/>
      <c r="J63" s="38"/>
      <c r="K63" s="38"/>
    </row>
    <row r="64" spans="1:11" x14ac:dyDescent="0.3">
      <c r="A64" s="71" t="s">
        <v>469</v>
      </c>
      <c r="B64" s="32">
        <f>Ekonomika!B716</f>
        <v>0</v>
      </c>
      <c r="C64" s="32">
        <f>Ekonomika!C716</f>
        <v>0</v>
      </c>
      <c r="D64" s="32">
        <f>Ekonomika!D716</f>
        <v>0</v>
      </c>
      <c r="E64" s="32">
        <f>Ekonomika!E716</f>
        <v>0</v>
      </c>
      <c r="F64" s="64" t="str">
        <f t="shared" si="2"/>
        <v/>
      </c>
      <c r="G64" s="38"/>
      <c r="H64" s="38"/>
      <c r="I64" s="38"/>
      <c r="J64" s="38"/>
      <c r="K64" s="38"/>
    </row>
    <row r="65" spans="1:11" x14ac:dyDescent="0.3">
      <c r="A65" s="71" t="s">
        <v>470</v>
      </c>
      <c r="B65" s="32">
        <f>Ekonomika!B717</f>
        <v>0</v>
      </c>
      <c r="C65" s="32">
        <f>Ekonomika!C717</f>
        <v>0</v>
      </c>
      <c r="D65" s="32">
        <f>Ekonomika!D717</f>
        <v>0</v>
      </c>
      <c r="E65" s="32">
        <f>Ekonomika!E717</f>
        <v>0</v>
      </c>
      <c r="F65" s="64" t="str">
        <f t="shared" si="2"/>
        <v/>
      </c>
      <c r="G65" s="38"/>
      <c r="H65" s="38"/>
      <c r="I65" s="38"/>
      <c r="J65" s="38"/>
      <c r="K65" s="38"/>
    </row>
    <row r="66" spans="1:11" x14ac:dyDescent="0.3">
      <c r="A66" s="71" t="s">
        <v>471</v>
      </c>
      <c r="B66" s="32">
        <f>Ekonomika!B718</f>
        <v>0</v>
      </c>
      <c r="C66" s="32">
        <f>Ekonomika!C718</f>
        <v>0</v>
      </c>
      <c r="D66" s="32">
        <f>Ekonomika!D718</f>
        <v>0</v>
      </c>
      <c r="E66" s="32">
        <f>Ekonomika!E718</f>
        <v>0</v>
      </c>
      <c r="F66" s="64" t="str">
        <f t="shared" si="2"/>
        <v/>
      </c>
      <c r="G66" s="38"/>
      <c r="H66" s="38"/>
      <c r="I66" s="38"/>
      <c r="J66" s="38"/>
      <c r="K66" s="38"/>
    </row>
    <row r="67" spans="1:11" x14ac:dyDescent="0.3">
      <c r="A67" s="71" t="s">
        <v>472</v>
      </c>
      <c r="B67" s="32">
        <f>Ekonomika!B719</f>
        <v>0</v>
      </c>
      <c r="C67" s="32">
        <f>Ekonomika!C719</f>
        <v>0</v>
      </c>
      <c r="D67" s="32">
        <f>Ekonomika!D719</f>
        <v>0</v>
      </c>
      <c r="E67" s="32">
        <f>Ekonomika!E719</f>
        <v>0</v>
      </c>
      <c r="F67" s="64" t="str">
        <f t="shared" si="2"/>
        <v/>
      </c>
      <c r="G67" s="38"/>
      <c r="H67" s="38"/>
      <c r="I67" s="38"/>
      <c r="J67" s="38"/>
      <c r="K67" s="38"/>
    </row>
    <row r="68" spans="1:11" ht="8.25" customHeight="1" x14ac:dyDescent="0.3">
      <c r="A68" s="297" t="s">
        <v>554</v>
      </c>
      <c r="B68" s="297"/>
      <c r="C68" s="297"/>
      <c r="D68" s="297"/>
      <c r="E68" s="297"/>
      <c r="F68" s="38"/>
      <c r="G68" s="38"/>
      <c r="H68" s="38"/>
      <c r="I68" s="38"/>
      <c r="J68" s="38"/>
      <c r="K68" s="38"/>
    </row>
    <row r="69" spans="1:11" ht="8.25" customHeight="1" x14ac:dyDescent="0.3">
      <c r="A69" s="297"/>
      <c r="B69" s="297"/>
      <c r="C69" s="297"/>
      <c r="D69" s="297"/>
      <c r="E69" s="297"/>
      <c r="F69" s="38"/>
      <c r="G69" s="38"/>
      <c r="H69" s="38"/>
      <c r="I69" s="38"/>
      <c r="J69" s="38"/>
      <c r="K69" s="38"/>
    </row>
    <row r="70" spans="1:11" x14ac:dyDescent="0.3">
      <c r="A70" s="85" t="s">
        <v>502</v>
      </c>
      <c r="B70" s="85" t="s">
        <v>490</v>
      </c>
      <c r="C70" s="85" t="s">
        <v>491</v>
      </c>
      <c r="D70" s="85" t="s">
        <v>492</v>
      </c>
      <c r="E70" s="85" t="s">
        <v>493</v>
      </c>
      <c r="F70" s="282" t="s">
        <v>2647</v>
      </c>
      <c r="G70" s="283"/>
      <c r="H70" s="283"/>
      <c r="I70" s="38"/>
      <c r="J70" s="38"/>
      <c r="K70" s="38"/>
    </row>
    <row r="71" spans="1:11" x14ac:dyDescent="0.3">
      <c r="A71" s="71" t="s">
        <v>473</v>
      </c>
      <c r="B71" s="32">
        <f>Ekonomika!B722</f>
        <v>0</v>
      </c>
      <c r="C71" s="32">
        <f>Ekonomika!C722</f>
        <v>0</v>
      </c>
      <c r="D71" s="32">
        <f>Ekonomika!D722</f>
        <v>0</v>
      </c>
      <c r="E71" s="32">
        <f>Ekonomika!E722</f>
        <v>0</v>
      </c>
      <c r="F71" s="64" t="str">
        <f>IF(AND(OR(NOT(ISNUMBER(B71)),B71&lt;0),NOT(ISBLANK(B71))),CONCATENATE("Vrijednost na poziciji ",$A71,", ",B$70," mora biti pozitivan cijeli broj."),IF(AND(OR(NOT(ISNUMBER(C71)),C71&lt;0),NOT(ISBLANK(C71))),CONCATENATE("Vrijednost na poziciji ",$A71,", ",C$70," mora biti pozitivan cijeli broj."),IF(AND(OR(NOT(ISNUMBER(D71)),D71&lt;0),NOT(ISBLANK(D71))),CONCATENATE("Vrijednost na poziciji ",$A71,", ",D$70," mora biti pozitivan cijeli broj."),IF(AND(OR(NOT(ISNUMBER(E71)),E71&lt;0),NOT(ISBLANK(E71))),CONCATENATE("Vrijednost na poziciji ",$A71,", ",E$70," mora biti pozitivan cijeli broj."),""))))</f>
        <v/>
      </c>
      <c r="G71" s="38"/>
      <c r="H71" s="38"/>
      <c r="I71" s="38"/>
      <c r="J71" s="38"/>
      <c r="K71" s="38"/>
    </row>
    <row r="72" spans="1:11" x14ac:dyDescent="0.3">
      <c r="A72" s="71" t="s">
        <v>474</v>
      </c>
      <c r="B72" s="32">
        <f>Ekonomika!B723</f>
        <v>1094766</v>
      </c>
      <c r="C72" s="32">
        <f>Ekonomika!C723</f>
        <v>1094766</v>
      </c>
      <c r="D72" s="32">
        <f>Ekonomika!D723</f>
        <v>0</v>
      </c>
      <c r="E72" s="32">
        <f>Ekonomika!E723</f>
        <v>0</v>
      </c>
      <c r="F72" s="64" t="str">
        <f t="shared" ref="F72:F83" si="3">IF(AND(OR(NOT(ISNUMBER(B72)),B72&lt;0),NOT(ISBLANK(B72))),CONCATENATE("Vrijednost na poziciji ",$A72,", ",B$70," mora biti pozitivan cijeli broj."),IF(AND(OR(NOT(ISNUMBER(C72)),C72&lt;0),NOT(ISBLANK(C72))),CONCATENATE("Vrijednost na poziciji ",$A72,", ",C$70," mora biti pozitivan cijeli broj."),IF(AND(OR(NOT(ISNUMBER(D72)),D72&lt;0),NOT(ISBLANK(D72))),CONCATENATE("Vrijednost na poziciji ",$A72,", ",D$70," mora biti pozitivan cijeli broj."),IF(AND(OR(NOT(ISNUMBER(E72)),E72&lt;0),NOT(ISBLANK(E72))),CONCATENATE("Vrijednost na poziciji ",$A72,", ",E$70," mora biti pozitivan cijeli broj."),""))))</f>
        <v/>
      </c>
      <c r="G72" s="38"/>
      <c r="H72" s="38"/>
      <c r="I72" s="38"/>
      <c r="J72" s="38"/>
      <c r="K72" s="38"/>
    </row>
    <row r="73" spans="1:11" x14ac:dyDescent="0.3">
      <c r="A73" s="71" t="s">
        <v>475</v>
      </c>
      <c r="B73" s="32">
        <f>Ekonomika!B724</f>
        <v>0</v>
      </c>
      <c r="C73" s="32">
        <f>Ekonomika!C724</f>
        <v>0</v>
      </c>
      <c r="D73" s="32">
        <f>Ekonomika!D724</f>
        <v>0</v>
      </c>
      <c r="E73" s="32">
        <f>Ekonomika!E724</f>
        <v>0</v>
      </c>
      <c r="F73" s="64" t="str">
        <f t="shared" si="3"/>
        <v/>
      </c>
      <c r="G73" s="38"/>
      <c r="H73" s="38"/>
      <c r="I73" s="38"/>
      <c r="J73" s="38"/>
      <c r="K73" s="38"/>
    </row>
    <row r="74" spans="1:11" x14ac:dyDescent="0.3">
      <c r="A74" s="71" t="s">
        <v>476</v>
      </c>
      <c r="B74" s="32">
        <f>Ekonomika!B725</f>
        <v>0</v>
      </c>
      <c r="C74" s="32">
        <f>Ekonomika!C725</f>
        <v>0</v>
      </c>
      <c r="D74" s="32">
        <f>Ekonomika!D725</f>
        <v>0</v>
      </c>
      <c r="E74" s="32">
        <f>Ekonomika!E725</f>
        <v>0</v>
      </c>
      <c r="F74" s="64" t="str">
        <f t="shared" si="3"/>
        <v/>
      </c>
      <c r="G74" s="38"/>
      <c r="H74" s="38"/>
      <c r="I74" s="38"/>
      <c r="J74" s="38"/>
      <c r="K74" s="38"/>
    </row>
    <row r="75" spans="1:11" x14ac:dyDescent="0.3">
      <c r="A75" s="71" t="s">
        <v>477</v>
      </c>
      <c r="B75" s="32">
        <f>Ekonomika!B726</f>
        <v>1094766</v>
      </c>
      <c r="C75" s="32">
        <f>Ekonomika!C726</f>
        <v>1094766</v>
      </c>
      <c r="D75" s="32">
        <f>Ekonomika!D726</f>
        <v>0</v>
      </c>
      <c r="E75" s="32">
        <f>Ekonomika!E726</f>
        <v>0</v>
      </c>
      <c r="F75" s="64" t="str">
        <f t="shared" si="3"/>
        <v/>
      </c>
      <c r="G75" s="38"/>
      <c r="H75" s="38"/>
      <c r="I75" s="38"/>
      <c r="J75" s="38"/>
      <c r="K75" s="38"/>
    </row>
    <row r="76" spans="1:11" x14ac:dyDescent="0.3">
      <c r="A76" s="71" t="s">
        <v>478</v>
      </c>
      <c r="B76" s="32">
        <f>Ekonomika!B727</f>
        <v>0</v>
      </c>
      <c r="C76" s="32">
        <f>Ekonomika!C727</f>
        <v>0</v>
      </c>
      <c r="D76" s="32">
        <f>Ekonomika!D727</f>
        <v>0</v>
      </c>
      <c r="E76" s="32">
        <f>Ekonomika!E727</f>
        <v>0</v>
      </c>
      <c r="F76" s="64" t="str">
        <f t="shared" si="3"/>
        <v/>
      </c>
      <c r="G76" s="38"/>
      <c r="H76" s="38"/>
      <c r="I76" s="38"/>
      <c r="J76" s="38"/>
      <c r="K76" s="38"/>
    </row>
    <row r="77" spans="1:11" x14ac:dyDescent="0.3">
      <c r="A77" s="71" t="s">
        <v>479</v>
      </c>
      <c r="B77" s="32">
        <f>Ekonomika!B728</f>
        <v>713827</v>
      </c>
      <c r="C77" s="32">
        <f>Ekonomika!C728</f>
        <v>713827</v>
      </c>
      <c r="D77" s="32">
        <f>Ekonomika!D728</f>
        <v>0</v>
      </c>
      <c r="E77" s="32">
        <f>Ekonomika!E728</f>
        <v>0</v>
      </c>
      <c r="F77" s="64" t="str">
        <f t="shared" si="3"/>
        <v/>
      </c>
      <c r="G77" s="38"/>
      <c r="H77" s="38"/>
      <c r="I77" s="38"/>
      <c r="J77" s="38"/>
      <c r="K77" s="38"/>
    </row>
    <row r="78" spans="1:11" x14ac:dyDescent="0.3">
      <c r="A78" s="71" t="s">
        <v>480</v>
      </c>
      <c r="B78" s="32">
        <f>Ekonomika!B729</f>
        <v>374914</v>
      </c>
      <c r="C78" s="32">
        <f>Ekonomika!C729</f>
        <v>374914</v>
      </c>
      <c r="D78" s="32">
        <f>Ekonomika!D729</f>
        <v>0</v>
      </c>
      <c r="E78" s="32">
        <f>Ekonomika!E729</f>
        <v>0</v>
      </c>
      <c r="F78" s="64" t="str">
        <f t="shared" si="3"/>
        <v/>
      </c>
      <c r="G78" s="38"/>
      <c r="H78" s="38"/>
      <c r="I78" s="38"/>
      <c r="J78" s="38"/>
      <c r="K78" s="38"/>
    </row>
    <row r="79" spans="1:11" x14ac:dyDescent="0.3">
      <c r="A79" s="71" t="s">
        <v>481</v>
      </c>
      <c r="B79" s="32">
        <f>Ekonomika!B730</f>
        <v>0</v>
      </c>
      <c r="C79" s="32">
        <f>Ekonomika!C730</f>
        <v>0</v>
      </c>
      <c r="D79" s="32">
        <f>Ekonomika!D730</f>
        <v>0</v>
      </c>
      <c r="E79" s="32">
        <f>Ekonomika!E730</f>
        <v>0</v>
      </c>
      <c r="F79" s="64" t="str">
        <f t="shared" si="3"/>
        <v/>
      </c>
      <c r="G79" s="38"/>
      <c r="H79" s="38"/>
      <c r="I79" s="38"/>
      <c r="J79" s="38"/>
      <c r="K79" s="38"/>
    </row>
    <row r="80" spans="1:11" x14ac:dyDescent="0.3">
      <c r="A80" s="71" t="s">
        <v>482</v>
      </c>
      <c r="B80" s="32">
        <f>Ekonomika!B731</f>
        <v>6025</v>
      </c>
      <c r="C80" s="32">
        <f>Ekonomika!C731</f>
        <v>6025</v>
      </c>
      <c r="D80" s="32">
        <f>Ekonomika!D731</f>
        <v>0</v>
      </c>
      <c r="E80" s="32">
        <f>Ekonomika!E731</f>
        <v>0</v>
      </c>
      <c r="F80" s="64" t="str">
        <f t="shared" si="3"/>
        <v/>
      </c>
      <c r="G80" s="38"/>
      <c r="H80" s="38"/>
      <c r="I80" s="38"/>
      <c r="J80" s="38"/>
      <c r="K80" s="38"/>
    </row>
    <row r="81" spans="1:11" x14ac:dyDescent="0.3">
      <c r="A81" s="71" t="s">
        <v>483</v>
      </c>
      <c r="B81" s="32">
        <f>Ekonomika!B732</f>
        <v>0</v>
      </c>
      <c r="C81" s="32">
        <f>Ekonomika!C732</f>
        <v>0</v>
      </c>
      <c r="D81" s="32">
        <f>Ekonomika!D732</f>
        <v>0</v>
      </c>
      <c r="E81" s="32">
        <f>Ekonomika!E732</f>
        <v>0</v>
      </c>
      <c r="F81" s="64" t="str">
        <f t="shared" si="3"/>
        <v/>
      </c>
      <c r="G81" s="38"/>
      <c r="H81" s="38"/>
      <c r="I81" s="38"/>
      <c r="J81" s="38"/>
      <c r="K81" s="38"/>
    </row>
    <row r="82" spans="1:11" x14ac:dyDescent="0.3">
      <c r="A82" s="71" t="s">
        <v>484</v>
      </c>
      <c r="B82" s="32">
        <f>Ekonomika!B733</f>
        <v>1094766</v>
      </c>
      <c r="C82" s="32">
        <f>Ekonomika!C733</f>
        <v>1094766</v>
      </c>
      <c r="D82" s="32">
        <f>Ekonomika!D733</f>
        <v>0</v>
      </c>
      <c r="E82" s="32">
        <f>Ekonomika!E733</f>
        <v>0</v>
      </c>
      <c r="F82" s="64" t="str">
        <f t="shared" si="3"/>
        <v/>
      </c>
      <c r="G82" s="38"/>
      <c r="H82" s="38"/>
      <c r="I82" s="38"/>
      <c r="J82" s="38"/>
      <c r="K82" s="38"/>
    </row>
    <row r="83" spans="1:11" x14ac:dyDescent="0.3">
      <c r="A83" s="71" t="s">
        <v>485</v>
      </c>
      <c r="B83" s="32">
        <f>Ekonomika!B734</f>
        <v>103803</v>
      </c>
      <c r="C83" s="32">
        <f>Ekonomika!C734</f>
        <v>103803</v>
      </c>
      <c r="D83" s="32">
        <f>Ekonomika!D734</f>
        <v>0</v>
      </c>
      <c r="E83" s="32">
        <f>Ekonomika!E734</f>
        <v>0</v>
      </c>
      <c r="F83" s="64" t="str">
        <f t="shared" si="3"/>
        <v/>
      </c>
      <c r="G83" s="38"/>
      <c r="H83" s="38"/>
      <c r="I83" s="38"/>
      <c r="J83" s="38"/>
      <c r="K83" s="38"/>
    </row>
    <row r="84" spans="1:11" x14ac:dyDescent="0.3">
      <c r="A84" s="299"/>
      <c r="B84" s="299"/>
      <c r="C84" s="299"/>
      <c r="D84" s="299"/>
      <c r="E84" s="299"/>
      <c r="F84" s="38"/>
      <c r="G84" s="38"/>
      <c r="H84" s="38"/>
      <c r="I84" s="38"/>
      <c r="J84" s="38"/>
      <c r="K84" s="38"/>
    </row>
    <row r="85" spans="1:11" s="28" customFormat="1" ht="30.75" customHeight="1" x14ac:dyDescent="0.25">
      <c r="A85" s="59"/>
      <c r="B85" s="86" t="s">
        <v>555</v>
      </c>
      <c r="C85" s="87" t="s">
        <v>2653</v>
      </c>
      <c r="D85" s="86" t="s">
        <v>495</v>
      </c>
      <c r="E85" s="87" t="s">
        <v>494</v>
      </c>
      <c r="F85" s="87" t="s">
        <v>2286</v>
      </c>
      <c r="G85" s="86" t="s">
        <v>495</v>
      </c>
      <c r="H85" s="87" t="s">
        <v>2653</v>
      </c>
      <c r="I85" s="77" t="s">
        <v>2647</v>
      </c>
      <c r="J85" s="38"/>
      <c r="K85" s="38"/>
    </row>
    <row r="86" spans="1:11" ht="45.75" customHeight="1" x14ac:dyDescent="0.3">
      <c r="A86" s="85" t="s">
        <v>490</v>
      </c>
      <c r="B86" s="78" t="str">
        <f>IFERROR(VLOOKUP(F86,Data!H2:I824,2,FALSE),"")</f>
        <v>Gradski i prigradski kopneni prijevoz putnika</v>
      </c>
      <c r="C86" s="88" t="s">
        <v>1448</v>
      </c>
      <c r="D86" s="89" t="s">
        <v>1460</v>
      </c>
      <c r="E86" s="32">
        <v>3</v>
      </c>
      <c r="F86" s="89" t="s">
        <v>1882</v>
      </c>
      <c r="G86" s="90">
        <f>IF(D86="FBiH",1,"")</f>
        <v>1</v>
      </c>
      <c r="H86" s="91">
        <f>IFERROR(VLOOKUP(C86,Data!A$2:C$80,3,FALSE),"")</f>
        <v>11088</v>
      </c>
      <c r="I86" s="64" t="str">
        <f>IF(AND(OR(NOT(ISNUMBER(E86)),E86&lt;0),NOT(ISBLANK(E86))),CONCATENATE("Vrijednost na poziciji ",$A86,", ",E$85," mora biti pozitivan cijeli broj."),"")</f>
        <v/>
      </c>
      <c r="J86" s="38"/>
      <c r="K86" s="38"/>
    </row>
    <row r="87" spans="1:11" ht="45.75" customHeight="1" x14ac:dyDescent="0.3">
      <c r="A87" s="85" t="s">
        <v>491</v>
      </c>
      <c r="B87" s="78" t="str">
        <f>IFERROR(VLOOKUP(F87,Data!H2:I824,2,FALSE),"")</f>
        <v/>
      </c>
      <c r="C87" s="88"/>
      <c r="D87" s="89"/>
      <c r="E87" s="32">
        <v>0</v>
      </c>
      <c r="F87" s="89"/>
      <c r="G87" s="90" t="str">
        <f t="shared" ref="G87:G89" si="4">IF(D87="FBiH",1,"")</f>
        <v/>
      </c>
      <c r="H87" s="91" t="str">
        <f>IFERROR(VLOOKUP(C87,Data!A$2:C$80,3,FALSE),"")</f>
        <v/>
      </c>
      <c r="I87" s="64" t="str">
        <f t="shared" ref="I87:I89" si="5">IF(AND(OR(NOT(ISNUMBER(E87)),E87&lt;0),NOT(ISBLANK(E87))),CONCATENATE("Vrijednost na poziciji ",$A87,", ",E$85," mora biti pozitivan cijeli broj."),"")</f>
        <v/>
      </c>
      <c r="J87" s="38"/>
      <c r="K87" s="38"/>
    </row>
    <row r="88" spans="1:11" ht="45.75" customHeight="1" x14ac:dyDescent="0.3">
      <c r="A88" s="85" t="s">
        <v>492</v>
      </c>
      <c r="B88" s="78" t="str">
        <f>IFERROR(VLOOKUP(F88,Data!H2:I824,2,FALSE),"")</f>
        <v/>
      </c>
      <c r="C88" s="88"/>
      <c r="D88" s="89"/>
      <c r="E88" s="32">
        <v>0</v>
      </c>
      <c r="F88" s="89"/>
      <c r="G88" s="90" t="str">
        <f t="shared" si="4"/>
        <v/>
      </c>
      <c r="H88" s="91" t="str">
        <f>IFERROR(VLOOKUP(C88,Data!A$2:C$80,3,FALSE),"")</f>
        <v/>
      </c>
      <c r="I88" s="64" t="str">
        <f t="shared" si="5"/>
        <v/>
      </c>
      <c r="J88" s="38"/>
      <c r="K88" s="38"/>
    </row>
    <row r="89" spans="1:11" ht="45.75" customHeight="1" x14ac:dyDescent="0.3">
      <c r="A89" s="85" t="s">
        <v>493</v>
      </c>
      <c r="B89" s="78" t="str">
        <f>IFERROR(VLOOKUP(F89,Data!H2:I824,2,FALSE),"")</f>
        <v/>
      </c>
      <c r="C89" s="88"/>
      <c r="D89" s="89"/>
      <c r="E89" s="32">
        <v>0</v>
      </c>
      <c r="F89" s="89"/>
      <c r="G89" s="90" t="str">
        <f t="shared" si="4"/>
        <v/>
      </c>
      <c r="H89" s="91" t="str">
        <f>IFERROR(VLOOKUP(C89,Data!A$2:C$80,3,FALSE),"")</f>
        <v/>
      </c>
      <c r="I89" s="64" t="str">
        <f t="shared" si="5"/>
        <v/>
      </c>
      <c r="J89" s="38"/>
      <c r="K89" s="38"/>
    </row>
    <row r="90" spans="1:11" x14ac:dyDescent="0.3">
      <c r="A90" s="298" t="s">
        <v>2081</v>
      </c>
      <c r="B90" s="298"/>
      <c r="C90" s="298"/>
      <c r="D90" s="298"/>
      <c r="E90" s="298"/>
    </row>
  </sheetData>
  <sheetProtection algorithmName="SHA-512" hashValue="jUCnQ1iz4efa/qsJXTbdGi22InNfegsYeA/ZMecwn7zyacLm+5wsBgPISkwEvfZiYG1848YA7kxiWxkZNOOuJw==" saltValue="vWvnLDY7P8Ht0lNMsxy1Vg==" spinCount="100000" sheet="1" objects="1" scenarios="1"/>
  <mergeCells count="10">
    <mergeCell ref="A90:E90"/>
    <mergeCell ref="F70:H70"/>
    <mergeCell ref="A84:E84"/>
    <mergeCell ref="A25:E26"/>
    <mergeCell ref="A68:E69"/>
    <mergeCell ref="A1:B2"/>
    <mergeCell ref="A17:B18"/>
    <mergeCell ref="C3:E3"/>
    <mergeCell ref="C19:E19"/>
    <mergeCell ref="F27:H27"/>
  </mergeCells>
  <phoneticPr fontId="11" type="noConversion"/>
  <dataValidations count="9">
    <dataValidation allowBlank="1" showInputMessage="1" showErrorMessage="1" prompt="Iznos (KM)" sqref="B3 B19" xr:uid="{00000000-0002-0000-1000-000000000000}"/>
    <dataValidation allowBlank="1" showInputMessage="1" showErrorMessage="1" prompt="R. br." sqref="A3 A19 A27 A70" xr:uid="{00000000-0002-0000-1000-000001000000}"/>
    <dataValidation allowBlank="1" showInputMessage="1" showErrorMessage="1" prompt="Ukupno" sqref="B27 B70" xr:uid="{00000000-0002-0000-1000-000002000000}"/>
    <dataValidation allowBlank="1" showInputMessage="1" showErrorMessage="1" prompt="Nova stalna sredstva" sqref="C27 C70" xr:uid="{00000000-0002-0000-1000-000003000000}"/>
    <dataValidation allowBlank="1" showInputMessage="1" showErrorMessage="1" prompt="Polovna stalna sredstva" sqref="D27 D70" xr:uid="{00000000-0002-0000-1000-000004000000}"/>
    <dataValidation allowBlank="1" showInputMessage="1" showErrorMessage="1" prompt="Dezinvesticija/Prodaja" sqref="E27 E70" xr:uid="{00000000-0002-0000-1000-000005000000}"/>
    <dataValidation allowBlank="1" showErrorMessage="1" sqref="F85" xr:uid="{00000000-0002-0000-1000-000006000000}"/>
    <dataValidation type="whole" operator="greaterThanOrEqual" allowBlank="1" showInputMessage="1" showErrorMessage="1" errorTitle="Greška" error="Vrijednost mora biti cjelobrojna i nenegativna - ponovite unos." sqref="E86:E89 B4:B16 B20:B24 B28:E67 B71:E83" xr:uid="{00000000-0002-0000-1000-000007000000}">
      <formula1>0</formula1>
    </dataValidation>
    <dataValidation allowBlank="1" sqref="G86:H89" xr:uid="{00000000-0002-0000-1000-000008000000}"/>
  </dataValidations>
  <hyperlinks>
    <hyperlink ref="A90" r:id="rId1" xr:uid="{00000000-0004-0000-1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Greška" error="Odaberite šifru djelatnosti s liste" prompt="Odabrati s liste" xr:uid="{00000000-0002-0000-1000-000009000000}">
          <x14:formula1>
            <xm:f>Data!$H$2:$H$841</xm:f>
          </x14:formula1>
          <xm:sqref>F86:F89</xm:sqref>
        </x14:dataValidation>
        <x14:dataValidation type="list" allowBlank="1" showInputMessage="1" showErrorMessage="1" errorTitle="Greška" error="Odaberite opštinu/općinu ili grad s liste" prompt="Odabrati s liste" xr:uid="{00000000-0002-0000-1000-00000A000000}">
          <x14:formula1>
            <xm:f>Data!$A$2:$A$80</xm:f>
          </x14:formula1>
          <xm:sqref>C86:C89</xm:sqref>
        </x14:dataValidation>
        <x14:dataValidation type="list" allowBlank="1" showInputMessage="1" showErrorMessage="1" errorTitle="Greška" error="Odaberite entitet s liste" prompt="Odabrati s liste" xr:uid="{00000000-0002-0000-1000-00000B000000}">
          <x14:formula1>
            <xm:f>Data!$T$2:$T$3</xm:f>
          </x14:formula1>
          <xm:sqref>D86:D89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">
    <tabColor rgb="FFFF0000"/>
  </sheetPr>
  <dimension ref="A1:AH778"/>
  <sheetViews>
    <sheetView showGridLines="0" topLeftCell="A43" workbookViewId="0">
      <selection activeCell="E65" sqref="E65"/>
    </sheetView>
  </sheetViews>
  <sheetFormatPr defaultRowHeight="15" x14ac:dyDescent="0.25"/>
  <cols>
    <col min="1" max="1" width="12.7109375" style="252" customWidth="1"/>
    <col min="2" max="3" width="12.5703125" customWidth="1"/>
    <col min="4" max="4" width="13.85546875" customWidth="1"/>
    <col min="5" max="5" width="12.85546875" customWidth="1"/>
    <col min="6" max="6" width="13.28515625" customWidth="1"/>
    <col min="7" max="7" width="21.85546875" customWidth="1"/>
    <col min="8" max="8" width="13.5703125" customWidth="1"/>
    <col min="9" max="9" width="12.85546875" customWidth="1"/>
    <col min="10" max="10" width="10.85546875" customWidth="1"/>
    <col min="17" max="17" width="23.85546875" customWidth="1"/>
  </cols>
  <sheetData>
    <row r="1" spans="1:34" ht="17.25" customHeight="1" x14ac:dyDescent="0.25">
      <c r="A1" s="101"/>
      <c r="B1" s="102"/>
      <c r="C1" s="102"/>
      <c r="D1" s="102"/>
      <c r="E1" s="102"/>
      <c r="F1" s="102"/>
      <c r="G1" s="102" t="s">
        <v>2765</v>
      </c>
      <c r="H1" s="102"/>
      <c r="I1" s="102"/>
      <c r="J1" s="103"/>
      <c r="K1" s="104" t="s">
        <v>2664</v>
      </c>
    </row>
    <row r="2" spans="1:34" ht="20.25" customHeight="1" x14ac:dyDescent="0.25">
      <c r="A2" s="105" t="s">
        <v>2665</v>
      </c>
      <c r="B2" s="106"/>
      <c r="C2" s="106"/>
      <c r="D2" s="106"/>
      <c r="E2" s="107"/>
      <c r="F2" s="262" t="s">
        <v>2757</v>
      </c>
      <c r="G2" s="256" t="s">
        <v>2758</v>
      </c>
      <c r="H2" s="253"/>
      <c r="I2" s="253"/>
      <c r="J2" s="257"/>
    </row>
    <row r="3" spans="1:34" s="115" customFormat="1" ht="18" customHeight="1" x14ac:dyDescent="0.25">
      <c r="A3" s="111" t="s">
        <v>2666</v>
      </c>
      <c r="B3" s="111" t="s">
        <v>2667</v>
      </c>
      <c r="C3" s="111" t="s">
        <v>2668</v>
      </c>
      <c r="D3" s="111" t="s">
        <v>2669</v>
      </c>
      <c r="E3" s="111" t="s">
        <v>2670</v>
      </c>
      <c r="F3" s="262" t="s">
        <v>2759</v>
      </c>
      <c r="G3" s="118" t="s">
        <v>2766</v>
      </c>
      <c r="H3" s="113"/>
      <c r="I3" s="113"/>
      <c r="J3" s="114"/>
      <c r="K3" s="110"/>
      <c r="L3"/>
      <c r="M3"/>
      <c r="N3"/>
      <c r="O3"/>
      <c r="P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x14ac:dyDescent="0.25">
      <c r="A4" s="116" t="s">
        <v>103</v>
      </c>
      <c r="B4" s="117">
        <v>15611939</v>
      </c>
      <c r="C4" s="117">
        <v>8486597</v>
      </c>
      <c r="D4" s="117">
        <v>7125342</v>
      </c>
      <c r="E4" s="117">
        <v>7194912</v>
      </c>
      <c r="F4" s="262" t="s">
        <v>2671</v>
      </c>
      <c r="G4" s="254" t="s">
        <v>2767</v>
      </c>
      <c r="H4" s="113"/>
      <c r="I4" s="113"/>
      <c r="J4" s="114"/>
      <c r="K4" s="120" t="s">
        <v>2673</v>
      </c>
      <c r="L4" s="121"/>
      <c r="M4" s="121"/>
      <c r="N4" s="121"/>
      <c r="O4" s="121"/>
      <c r="P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x14ac:dyDescent="0.25">
      <c r="A5" s="116" t="s">
        <v>104</v>
      </c>
      <c r="B5" s="117">
        <v>118704</v>
      </c>
      <c r="C5" s="117">
        <v>96769</v>
      </c>
      <c r="D5" s="117">
        <v>21935</v>
      </c>
      <c r="E5" s="117">
        <v>43255</v>
      </c>
      <c r="F5" s="262" t="s">
        <v>2760</v>
      </c>
      <c r="G5" s="265" t="s">
        <v>1448</v>
      </c>
      <c r="H5" s="263"/>
      <c r="I5" s="263"/>
      <c r="J5" s="264"/>
      <c r="K5" s="122" t="s">
        <v>2675</v>
      </c>
      <c r="L5" s="123"/>
      <c r="M5" s="123"/>
      <c r="N5" s="123"/>
      <c r="O5" s="123"/>
    </row>
    <row r="6" spans="1:34" x14ac:dyDescent="0.25">
      <c r="A6" s="116" t="s">
        <v>105</v>
      </c>
      <c r="B6" s="117">
        <v>0</v>
      </c>
      <c r="C6" s="117">
        <v>0</v>
      </c>
      <c r="D6" s="117">
        <v>0</v>
      </c>
      <c r="E6" s="117">
        <v>0</v>
      </c>
      <c r="F6" s="262" t="s">
        <v>2672</v>
      </c>
      <c r="G6" s="109" t="s">
        <v>2444</v>
      </c>
      <c r="H6" s="109"/>
      <c r="I6" s="109"/>
      <c r="J6" s="119" t="s">
        <v>2776</v>
      </c>
      <c r="K6" s="122" t="s">
        <v>2677</v>
      </c>
      <c r="L6" s="123"/>
      <c r="M6" s="123"/>
      <c r="N6" s="123"/>
      <c r="O6" s="123"/>
    </row>
    <row r="7" spans="1:34" x14ac:dyDescent="0.25">
      <c r="A7" s="116" t="s">
        <v>106</v>
      </c>
      <c r="B7" s="117">
        <v>0</v>
      </c>
      <c r="C7" s="117">
        <v>0</v>
      </c>
      <c r="D7" s="117">
        <v>0</v>
      </c>
      <c r="E7" s="117">
        <v>0</v>
      </c>
      <c r="F7" s="262" t="s">
        <v>2761</v>
      </c>
      <c r="G7" s="265" t="s">
        <v>2383</v>
      </c>
      <c r="H7" s="263"/>
      <c r="I7" s="263"/>
      <c r="J7" s="264"/>
      <c r="K7" s="126"/>
      <c r="L7" s="123"/>
      <c r="M7" s="123"/>
      <c r="N7" s="123"/>
      <c r="O7" s="123"/>
    </row>
    <row r="8" spans="1:34" x14ac:dyDescent="0.25">
      <c r="A8" s="116" t="s">
        <v>107</v>
      </c>
      <c r="B8" s="117">
        <v>0</v>
      </c>
      <c r="C8" s="117">
        <v>0</v>
      </c>
      <c r="D8" s="117">
        <v>0</v>
      </c>
      <c r="E8" s="117">
        <v>0</v>
      </c>
      <c r="F8" s="262" t="s">
        <v>2674</v>
      </c>
      <c r="G8" s="112" t="s">
        <v>2762</v>
      </c>
      <c r="H8" s="118"/>
      <c r="I8" s="118"/>
      <c r="J8" s="119"/>
      <c r="K8" s="110"/>
    </row>
    <row r="9" spans="1:34" ht="18.75" x14ac:dyDescent="0.3">
      <c r="A9" s="116" t="s">
        <v>108</v>
      </c>
      <c r="B9" s="117">
        <v>118704</v>
      </c>
      <c r="C9" s="117">
        <v>96769</v>
      </c>
      <c r="D9" s="117">
        <v>21935</v>
      </c>
      <c r="E9" s="117">
        <v>43255</v>
      </c>
      <c r="F9" s="262" t="s">
        <v>2676</v>
      </c>
      <c r="G9" s="266" t="s">
        <v>2763</v>
      </c>
      <c r="H9" s="118"/>
      <c r="I9" s="118"/>
      <c r="J9" s="119"/>
      <c r="K9" s="133" t="s">
        <v>2681</v>
      </c>
    </row>
    <row r="10" spans="1:34" x14ac:dyDescent="0.25">
      <c r="A10" s="116" t="s">
        <v>109</v>
      </c>
      <c r="B10" s="117">
        <v>0</v>
      </c>
      <c r="C10" s="117">
        <v>0</v>
      </c>
      <c r="D10" s="117">
        <v>0</v>
      </c>
      <c r="E10" s="117">
        <v>0</v>
      </c>
      <c r="F10" s="262" t="s">
        <v>2678</v>
      </c>
      <c r="G10" s="125">
        <v>0</v>
      </c>
      <c r="H10" s="118"/>
      <c r="I10" s="118"/>
      <c r="J10" s="119"/>
      <c r="K10" s="110"/>
    </row>
    <row r="11" spans="1:34" x14ac:dyDescent="0.25">
      <c r="A11" s="116" t="s">
        <v>110</v>
      </c>
      <c r="B11" s="117">
        <v>15456532</v>
      </c>
      <c r="C11" s="117">
        <v>8389828</v>
      </c>
      <c r="D11" s="117">
        <v>7066704</v>
      </c>
      <c r="E11" s="117">
        <v>7066017</v>
      </c>
      <c r="F11" s="262" t="s">
        <v>2679</v>
      </c>
      <c r="G11" s="127" t="s">
        <v>2764</v>
      </c>
      <c r="H11" s="128"/>
      <c r="I11" s="128"/>
      <c r="J11" s="129"/>
      <c r="K11" s="110"/>
    </row>
    <row r="12" spans="1:34" x14ac:dyDescent="0.25">
      <c r="A12" s="116" t="s">
        <v>111</v>
      </c>
      <c r="B12" s="117">
        <v>1131251</v>
      </c>
      <c r="C12" s="117">
        <v>0</v>
      </c>
      <c r="D12" s="117">
        <v>1131251</v>
      </c>
      <c r="E12" s="117">
        <v>1012879</v>
      </c>
      <c r="F12" s="262" t="s">
        <v>2680</v>
      </c>
      <c r="G12" s="130">
        <v>4</v>
      </c>
      <c r="H12" s="131">
        <v>9</v>
      </c>
      <c r="I12" s="131">
        <v>3</v>
      </c>
      <c r="J12" s="132">
        <v>1</v>
      </c>
      <c r="K12" s="110"/>
    </row>
    <row r="13" spans="1:34" x14ac:dyDescent="0.25">
      <c r="A13" s="116" t="s">
        <v>112</v>
      </c>
      <c r="B13" s="117">
        <v>7591445</v>
      </c>
      <c r="C13" s="117">
        <v>5698404</v>
      </c>
      <c r="D13" s="117">
        <v>1893041</v>
      </c>
      <c r="E13" s="117">
        <v>1924426</v>
      </c>
      <c r="F13" s="262" t="s">
        <v>2682</v>
      </c>
      <c r="G13" s="127" t="s">
        <v>1103</v>
      </c>
      <c r="H13" s="128"/>
      <c r="I13" s="128"/>
      <c r="J13" s="128"/>
      <c r="K13" s="110"/>
    </row>
    <row r="14" spans="1:34" x14ac:dyDescent="0.25">
      <c r="A14" s="116" t="s">
        <v>113</v>
      </c>
      <c r="B14" s="117">
        <v>6630033</v>
      </c>
      <c r="C14" s="117">
        <v>2691424</v>
      </c>
      <c r="D14" s="117">
        <v>3938609</v>
      </c>
      <c r="E14" s="117">
        <v>4026952</v>
      </c>
      <c r="F14" s="108"/>
      <c r="G14" s="127"/>
      <c r="H14" s="128"/>
      <c r="I14" s="128"/>
      <c r="J14" s="129"/>
      <c r="K14" s="110"/>
    </row>
    <row r="15" spans="1:34" x14ac:dyDescent="0.25">
      <c r="A15" s="116" t="s">
        <v>114</v>
      </c>
      <c r="B15" s="117">
        <v>0</v>
      </c>
      <c r="C15" s="117">
        <v>0</v>
      </c>
      <c r="D15" s="117">
        <v>0</v>
      </c>
      <c r="E15" s="117">
        <v>0</v>
      </c>
      <c r="F15" s="258"/>
      <c r="G15" s="259" t="s">
        <v>2683</v>
      </c>
      <c r="H15" s="260"/>
      <c r="I15" s="260"/>
      <c r="J15" s="261"/>
      <c r="K15" s="136"/>
    </row>
    <row r="16" spans="1:34" x14ac:dyDescent="0.25">
      <c r="A16" s="116" t="s">
        <v>115</v>
      </c>
      <c r="B16" s="117">
        <v>103803</v>
      </c>
      <c r="C16" s="117">
        <v>0</v>
      </c>
      <c r="D16" s="117">
        <v>103803</v>
      </c>
      <c r="E16" s="117">
        <v>101760</v>
      </c>
      <c r="F16" s="108" t="s">
        <v>2674</v>
      </c>
      <c r="G16" s="135" t="s">
        <v>2762</v>
      </c>
      <c r="H16" s="109"/>
      <c r="I16" s="109"/>
      <c r="J16" s="134"/>
      <c r="K16" s="136"/>
    </row>
    <row r="17" spans="1:11" x14ac:dyDescent="0.25">
      <c r="A17" s="116" t="s">
        <v>116</v>
      </c>
      <c r="B17" s="117">
        <v>0</v>
      </c>
      <c r="C17" s="117">
        <v>0</v>
      </c>
      <c r="D17" s="117">
        <v>0</v>
      </c>
      <c r="E17" s="117">
        <v>0</v>
      </c>
      <c r="F17" s="108" t="s">
        <v>2676</v>
      </c>
      <c r="G17" s="124">
        <v>0</v>
      </c>
      <c r="H17" s="118"/>
      <c r="I17" s="118"/>
      <c r="J17" s="119"/>
      <c r="K17" s="136"/>
    </row>
    <row r="18" spans="1:11" x14ac:dyDescent="0.25">
      <c r="A18" s="116" t="s">
        <v>117</v>
      </c>
      <c r="B18" s="117">
        <v>0</v>
      </c>
      <c r="C18" s="117">
        <v>0</v>
      </c>
      <c r="D18" s="117">
        <v>0</v>
      </c>
      <c r="E18" s="117">
        <v>0</v>
      </c>
      <c r="F18" s="102"/>
      <c r="G18" s="102"/>
      <c r="H18" s="102"/>
      <c r="I18" s="102"/>
      <c r="J18" s="103"/>
      <c r="K18" s="136"/>
    </row>
    <row r="19" spans="1:11" x14ac:dyDescent="0.25">
      <c r="A19" s="116" t="s">
        <v>118</v>
      </c>
      <c r="B19" s="117">
        <v>0</v>
      </c>
      <c r="C19" s="117">
        <v>0</v>
      </c>
      <c r="D19" s="117">
        <v>0</v>
      </c>
      <c r="E19" s="117">
        <v>0</v>
      </c>
      <c r="F19" s="102"/>
      <c r="G19" s="102"/>
      <c r="H19" s="102"/>
      <c r="I19" s="102"/>
      <c r="J19" s="103"/>
      <c r="K19" s="136"/>
    </row>
    <row r="20" spans="1:11" x14ac:dyDescent="0.25">
      <c r="A20" s="116" t="s">
        <v>119</v>
      </c>
      <c r="B20" s="117">
        <v>0</v>
      </c>
      <c r="C20" s="117">
        <v>0</v>
      </c>
      <c r="D20" s="117">
        <v>0</v>
      </c>
      <c r="E20" s="117">
        <v>0</v>
      </c>
      <c r="F20" s="102"/>
      <c r="G20" s="102"/>
      <c r="H20" s="102"/>
      <c r="I20" s="102"/>
      <c r="J20" s="103"/>
      <c r="K20" s="136"/>
    </row>
    <row r="21" spans="1:11" x14ac:dyDescent="0.25">
      <c r="A21" s="116" t="s">
        <v>120</v>
      </c>
      <c r="B21" s="117">
        <v>0</v>
      </c>
      <c r="C21" s="117">
        <v>0</v>
      </c>
      <c r="D21" s="117">
        <v>0</v>
      </c>
      <c r="E21" s="117">
        <v>0</v>
      </c>
      <c r="F21" s="102"/>
      <c r="G21" s="102"/>
      <c r="H21" s="102"/>
      <c r="I21" s="102"/>
      <c r="J21" s="103"/>
      <c r="K21" s="136"/>
    </row>
    <row r="22" spans="1:11" x14ac:dyDescent="0.25">
      <c r="A22" s="116" t="s">
        <v>121</v>
      </c>
      <c r="B22" s="117">
        <v>0</v>
      </c>
      <c r="C22" s="117">
        <v>0</v>
      </c>
      <c r="D22" s="117">
        <v>0</v>
      </c>
      <c r="E22" s="117">
        <v>0</v>
      </c>
      <c r="F22" s="102"/>
      <c r="G22" s="102"/>
      <c r="H22" s="102"/>
      <c r="I22" s="102"/>
      <c r="J22" s="103"/>
      <c r="K22" s="136"/>
    </row>
    <row r="23" spans="1:11" x14ac:dyDescent="0.25">
      <c r="A23" s="116" t="s">
        <v>122</v>
      </c>
      <c r="B23" s="117">
        <v>0</v>
      </c>
      <c r="C23" s="117">
        <v>0</v>
      </c>
      <c r="D23" s="117">
        <v>0</v>
      </c>
      <c r="E23" s="117">
        <v>0</v>
      </c>
      <c r="F23" s="102"/>
      <c r="G23" s="102"/>
      <c r="H23" s="102"/>
      <c r="I23" s="102"/>
      <c r="J23" s="103"/>
      <c r="K23" s="136"/>
    </row>
    <row r="24" spans="1:11" x14ac:dyDescent="0.25">
      <c r="A24" s="116" t="s">
        <v>123</v>
      </c>
      <c r="B24" s="117">
        <v>0</v>
      </c>
      <c r="C24" s="117">
        <v>0</v>
      </c>
      <c r="D24" s="117">
        <v>0</v>
      </c>
      <c r="E24" s="117">
        <v>0</v>
      </c>
      <c r="F24" s="102"/>
      <c r="G24" s="102"/>
      <c r="H24" s="102"/>
      <c r="I24" s="102"/>
      <c r="J24" s="103"/>
      <c r="K24" s="136"/>
    </row>
    <row r="25" spans="1:11" x14ac:dyDescent="0.25">
      <c r="A25" s="116" t="s">
        <v>124</v>
      </c>
      <c r="B25" s="117">
        <v>0</v>
      </c>
      <c r="C25" s="117">
        <v>0</v>
      </c>
      <c r="D25" s="117">
        <v>0</v>
      </c>
      <c r="E25" s="117">
        <v>0</v>
      </c>
      <c r="F25" s="102"/>
      <c r="G25" s="102"/>
      <c r="H25" s="102"/>
      <c r="I25" s="102"/>
      <c r="J25" s="103"/>
      <c r="K25" s="136"/>
    </row>
    <row r="26" spans="1:11" x14ac:dyDescent="0.25">
      <c r="A26" s="116" t="s">
        <v>125</v>
      </c>
      <c r="B26" s="117">
        <v>0</v>
      </c>
      <c r="C26" s="117">
        <v>0</v>
      </c>
      <c r="D26" s="117">
        <v>0</v>
      </c>
      <c r="E26" s="117">
        <v>0</v>
      </c>
      <c r="F26" s="102"/>
      <c r="G26" s="102"/>
      <c r="H26" s="102"/>
      <c r="I26" s="102"/>
      <c r="J26" s="103"/>
      <c r="K26" s="136"/>
    </row>
    <row r="27" spans="1:11" x14ac:dyDescent="0.25">
      <c r="A27" s="116" t="s">
        <v>126</v>
      </c>
      <c r="B27" s="117">
        <v>0</v>
      </c>
      <c r="C27" s="117">
        <v>0</v>
      </c>
      <c r="D27" s="117">
        <v>0</v>
      </c>
      <c r="E27" s="117">
        <v>0</v>
      </c>
      <c r="F27" s="102"/>
      <c r="G27" s="102"/>
      <c r="H27" s="102"/>
      <c r="I27" s="102"/>
      <c r="J27" s="103"/>
      <c r="K27" s="136"/>
    </row>
    <row r="28" spans="1:11" x14ac:dyDescent="0.25">
      <c r="A28" s="116" t="s">
        <v>127</v>
      </c>
      <c r="B28" s="117">
        <v>0</v>
      </c>
      <c r="C28" s="117">
        <v>0</v>
      </c>
      <c r="D28" s="117">
        <v>0</v>
      </c>
      <c r="E28" s="117">
        <v>0</v>
      </c>
      <c r="F28" s="102"/>
      <c r="G28" s="102"/>
      <c r="H28" s="102"/>
      <c r="I28" s="102"/>
      <c r="J28" s="103"/>
      <c r="K28" s="136"/>
    </row>
    <row r="29" spans="1:11" x14ac:dyDescent="0.25">
      <c r="A29" s="116" t="s">
        <v>128</v>
      </c>
      <c r="B29" s="117">
        <v>0</v>
      </c>
      <c r="C29" s="117">
        <v>0</v>
      </c>
      <c r="D29" s="117">
        <v>0</v>
      </c>
      <c r="E29" s="117">
        <v>0</v>
      </c>
      <c r="F29" s="102"/>
      <c r="G29" s="102"/>
      <c r="H29" s="102"/>
      <c r="I29" s="102"/>
      <c r="J29" s="103"/>
      <c r="K29" s="136"/>
    </row>
    <row r="30" spans="1:11" x14ac:dyDescent="0.25">
      <c r="A30" s="116" t="s">
        <v>129</v>
      </c>
      <c r="B30" s="117">
        <v>0</v>
      </c>
      <c r="C30" s="117">
        <v>0</v>
      </c>
      <c r="D30" s="117">
        <v>0</v>
      </c>
      <c r="E30" s="117">
        <v>0</v>
      </c>
      <c r="F30" s="102"/>
      <c r="G30" s="102"/>
      <c r="H30" s="102"/>
      <c r="I30" s="102"/>
      <c r="J30" s="103"/>
      <c r="K30" s="136"/>
    </row>
    <row r="31" spans="1:11" x14ac:dyDescent="0.25">
      <c r="A31" s="116" t="s">
        <v>130</v>
      </c>
      <c r="B31" s="117">
        <v>0</v>
      </c>
      <c r="C31" s="117">
        <v>0</v>
      </c>
      <c r="D31" s="117">
        <v>0</v>
      </c>
      <c r="E31" s="117">
        <v>0</v>
      </c>
      <c r="F31" s="102"/>
      <c r="G31" s="102"/>
      <c r="H31" s="102"/>
      <c r="I31" s="102"/>
      <c r="J31" s="103"/>
      <c r="K31" s="136"/>
    </row>
    <row r="32" spans="1:11" x14ac:dyDescent="0.25">
      <c r="A32" s="116" t="s">
        <v>131</v>
      </c>
      <c r="B32" s="117">
        <v>0</v>
      </c>
      <c r="C32" s="117">
        <v>0</v>
      </c>
      <c r="D32" s="117">
        <v>0</v>
      </c>
      <c r="E32" s="117">
        <v>0</v>
      </c>
      <c r="F32" s="102"/>
      <c r="G32" s="102"/>
      <c r="H32" s="102"/>
      <c r="I32" s="102"/>
      <c r="J32" s="103"/>
      <c r="K32" s="136"/>
    </row>
    <row r="33" spans="1:11" x14ac:dyDescent="0.25">
      <c r="A33" s="116" t="s">
        <v>132</v>
      </c>
      <c r="B33" s="117">
        <v>0</v>
      </c>
      <c r="C33" s="117">
        <v>0</v>
      </c>
      <c r="D33" s="117">
        <v>0</v>
      </c>
      <c r="E33" s="117">
        <v>0</v>
      </c>
      <c r="F33" s="102"/>
      <c r="G33" s="102"/>
      <c r="H33" s="102"/>
      <c r="I33" s="102"/>
      <c r="J33" s="103"/>
      <c r="K33" s="136"/>
    </row>
    <row r="34" spans="1:11" x14ac:dyDescent="0.25">
      <c r="A34" s="116" t="s">
        <v>133</v>
      </c>
      <c r="B34" s="117">
        <v>0</v>
      </c>
      <c r="C34" s="117">
        <v>0</v>
      </c>
      <c r="D34" s="117">
        <v>0</v>
      </c>
      <c r="E34" s="117">
        <v>0</v>
      </c>
      <c r="F34" s="102"/>
      <c r="G34" s="102"/>
      <c r="H34" s="102"/>
      <c r="I34" s="102"/>
      <c r="J34" s="103"/>
    </row>
    <row r="35" spans="1:11" x14ac:dyDescent="0.25">
      <c r="A35" s="116" t="s">
        <v>134</v>
      </c>
      <c r="B35" s="117">
        <v>0</v>
      </c>
      <c r="C35" s="117">
        <v>0</v>
      </c>
      <c r="D35" s="117">
        <v>0</v>
      </c>
      <c r="E35" s="117">
        <v>0</v>
      </c>
      <c r="F35" s="102"/>
      <c r="G35" s="102"/>
      <c r="H35" s="102"/>
      <c r="I35" s="102"/>
      <c r="J35" s="103"/>
    </row>
    <row r="36" spans="1:11" x14ac:dyDescent="0.25">
      <c r="A36" s="116" t="s">
        <v>135</v>
      </c>
      <c r="B36" s="117">
        <v>36703</v>
      </c>
      <c r="C36" s="117">
        <v>0</v>
      </c>
      <c r="D36" s="117">
        <v>36703</v>
      </c>
      <c r="E36" s="117">
        <v>85640</v>
      </c>
      <c r="F36" s="102"/>
      <c r="G36" s="102"/>
      <c r="H36" s="102"/>
      <c r="I36" s="102"/>
      <c r="J36" s="103"/>
    </row>
    <row r="37" spans="1:11" x14ac:dyDescent="0.25">
      <c r="A37" s="116" t="s">
        <v>136</v>
      </c>
      <c r="B37" s="117">
        <v>0</v>
      </c>
      <c r="C37" s="117">
        <v>0</v>
      </c>
      <c r="D37" s="117">
        <v>0</v>
      </c>
      <c r="E37" s="117">
        <v>0</v>
      </c>
      <c r="F37" s="102"/>
      <c r="G37" s="102"/>
      <c r="H37" s="102"/>
      <c r="I37" s="102"/>
      <c r="J37" s="103"/>
    </row>
    <row r="38" spans="1:11" x14ac:dyDescent="0.25">
      <c r="A38" s="116" t="s">
        <v>137</v>
      </c>
      <c r="B38" s="117">
        <v>1207205</v>
      </c>
      <c r="C38" s="117">
        <v>615313</v>
      </c>
      <c r="D38" s="117">
        <v>591892</v>
      </c>
      <c r="E38" s="117">
        <v>517175</v>
      </c>
      <c r="F38" s="102"/>
      <c r="G38" s="102"/>
      <c r="H38" s="102"/>
      <c r="I38" s="102"/>
      <c r="J38" s="103"/>
    </row>
    <row r="39" spans="1:11" x14ac:dyDescent="0.25">
      <c r="A39" s="116" t="s">
        <v>138</v>
      </c>
      <c r="B39" s="117">
        <v>178650</v>
      </c>
      <c r="C39" s="117">
        <v>0</v>
      </c>
      <c r="D39" s="117">
        <v>178650</v>
      </c>
      <c r="E39" s="117">
        <v>56531</v>
      </c>
      <c r="F39" s="102"/>
      <c r="G39" s="102"/>
      <c r="H39" s="102"/>
      <c r="I39" s="102"/>
      <c r="J39" s="103"/>
    </row>
    <row r="40" spans="1:11" x14ac:dyDescent="0.25">
      <c r="A40" s="116" t="s">
        <v>139</v>
      </c>
      <c r="B40" s="117">
        <v>178593</v>
      </c>
      <c r="C40" s="117">
        <v>0</v>
      </c>
      <c r="D40" s="117">
        <v>178593</v>
      </c>
      <c r="E40" s="117">
        <v>56493</v>
      </c>
      <c r="F40" s="102"/>
      <c r="G40" s="102"/>
      <c r="H40" s="102"/>
      <c r="I40" s="102"/>
      <c r="J40" s="103"/>
    </row>
    <row r="41" spans="1:11" x14ac:dyDescent="0.25">
      <c r="A41" s="116" t="s">
        <v>140</v>
      </c>
      <c r="B41" s="117">
        <v>0</v>
      </c>
      <c r="C41" s="117">
        <v>0</v>
      </c>
      <c r="D41" s="117">
        <v>0</v>
      </c>
      <c r="E41" s="117">
        <v>0</v>
      </c>
      <c r="F41" s="102"/>
      <c r="G41" s="102"/>
      <c r="H41" s="102"/>
      <c r="I41" s="102"/>
      <c r="J41" s="103"/>
    </row>
    <row r="42" spans="1:11" x14ac:dyDescent="0.25">
      <c r="A42" s="116" t="s">
        <v>141</v>
      </c>
      <c r="B42" s="117">
        <v>0</v>
      </c>
      <c r="C42" s="117">
        <v>0</v>
      </c>
      <c r="D42" s="117">
        <v>0</v>
      </c>
      <c r="E42" s="117">
        <v>0</v>
      </c>
      <c r="F42" s="102"/>
      <c r="G42" s="102"/>
      <c r="H42" s="102"/>
      <c r="I42" s="102"/>
      <c r="J42" s="103"/>
    </row>
    <row r="43" spans="1:11" x14ac:dyDescent="0.25">
      <c r="A43" s="116" t="s">
        <v>142</v>
      </c>
      <c r="B43" s="117">
        <v>0</v>
      </c>
      <c r="C43" s="117">
        <v>0</v>
      </c>
      <c r="D43" s="117">
        <v>0</v>
      </c>
      <c r="E43" s="117">
        <v>0</v>
      </c>
      <c r="F43" s="102"/>
      <c r="G43" s="102"/>
      <c r="H43" s="102"/>
      <c r="I43" s="102"/>
      <c r="J43" s="103"/>
    </row>
    <row r="44" spans="1:11" x14ac:dyDescent="0.25">
      <c r="A44" s="116" t="s">
        <v>143</v>
      </c>
      <c r="B44" s="117">
        <v>0</v>
      </c>
      <c r="C44" s="117">
        <v>0</v>
      </c>
      <c r="D44" s="117">
        <v>0</v>
      </c>
      <c r="E44" s="117">
        <v>0</v>
      </c>
      <c r="F44" s="102"/>
      <c r="G44" s="102"/>
      <c r="H44" s="102"/>
      <c r="I44" s="102"/>
      <c r="J44" s="103"/>
    </row>
    <row r="45" spans="1:11" x14ac:dyDescent="0.25">
      <c r="A45" s="116" t="s">
        <v>144</v>
      </c>
      <c r="B45" s="117">
        <v>57</v>
      </c>
      <c r="C45" s="117">
        <v>0</v>
      </c>
      <c r="D45" s="117">
        <v>57</v>
      </c>
      <c r="E45" s="117">
        <v>38</v>
      </c>
      <c r="F45" s="102"/>
      <c r="G45" s="102"/>
      <c r="H45" s="102"/>
      <c r="I45" s="102"/>
      <c r="J45" s="103"/>
    </row>
    <row r="46" spans="1:11" x14ac:dyDescent="0.25">
      <c r="A46" s="116" t="s">
        <v>145</v>
      </c>
      <c r="B46" s="117">
        <v>1028555</v>
      </c>
      <c r="C46" s="117">
        <v>615313</v>
      </c>
      <c r="D46" s="117">
        <v>413242</v>
      </c>
      <c r="E46" s="117">
        <v>460644</v>
      </c>
      <c r="F46" s="102"/>
      <c r="G46" s="102"/>
      <c r="H46" s="102"/>
      <c r="I46" s="102"/>
      <c r="J46" s="103"/>
    </row>
    <row r="47" spans="1:11" x14ac:dyDescent="0.25">
      <c r="A47" s="116" t="s">
        <v>146</v>
      </c>
      <c r="B47" s="117">
        <v>152962</v>
      </c>
      <c r="C47" s="117">
        <v>0</v>
      </c>
      <c r="D47" s="117">
        <v>152962</v>
      </c>
      <c r="E47" s="117">
        <v>175961</v>
      </c>
      <c r="F47" s="102"/>
      <c r="G47" s="102"/>
      <c r="H47" s="102"/>
      <c r="I47" s="102"/>
      <c r="J47" s="103"/>
    </row>
    <row r="48" spans="1:11" x14ac:dyDescent="0.25">
      <c r="A48" s="116" t="s">
        <v>147</v>
      </c>
      <c r="B48" s="117">
        <v>152962</v>
      </c>
      <c r="C48" s="117">
        <v>0</v>
      </c>
      <c r="D48" s="117">
        <v>152962</v>
      </c>
      <c r="E48" s="117">
        <v>175961</v>
      </c>
      <c r="F48" s="102"/>
      <c r="G48" s="102"/>
      <c r="H48" s="102"/>
      <c r="I48" s="102"/>
      <c r="J48" s="103"/>
    </row>
    <row r="49" spans="1:10" x14ac:dyDescent="0.25">
      <c r="A49" s="116" t="s">
        <v>148</v>
      </c>
      <c r="B49" s="117">
        <v>0</v>
      </c>
      <c r="C49" s="117">
        <v>0</v>
      </c>
      <c r="D49" s="117">
        <v>0</v>
      </c>
      <c r="E49" s="117">
        <v>0</v>
      </c>
      <c r="F49" s="102"/>
      <c r="G49" s="102"/>
      <c r="H49" s="102"/>
      <c r="I49" s="102"/>
      <c r="J49" s="103"/>
    </row>
    <row r="50" spans="1:10" x14ac:dyDescent="0.25">
      <c r="A50" s="116" t="s">
        <v>149</v>
      </c>
      <c r="B50" s="117">
        <v>873011</v>
      </c>
      <c r="C50" s="117">
        <v>615313</v>
      </c>
      <c r="D50" s="117">
        <v>257698</v>
      </c>
      <c r="E50" s="117">
        <v>298493</v>
      </c>
      <c r="F50" s="102"/>
      <c r="G50" s="102"/>
      <c r="H50" s="102"/>
      <c r="I50" s="102"/>
      <c r="J50" s="103"/>
    </row>
    <row r="51" spans="1:10" x14ac:dyDescent="0.25">
      <c r="A51" s="116" t="s">
        <v>150</v>
      </c>
      <c r="B51" s="117">
        <v>16962</v>
      </c>
      <c r="C51" s="117">
        <v>0</v>
      </c>
      <c r="D51" s="117">
        <v>16962</v>
      </c>
      <c r="E51" s="117">
        <v>51386</v>
      </c>
      <c r="F51" s="102"/>
      <c r="G51" s="102"/>
      <c r="H51" s="102"/>
      <c r="I51" s="102"/>
      <c r="J51" s="103"/>
    </row>
    <row r="52" spans="1:10" x14ac:dyDescent="0.25">
      <c r="A52" s="116" t="s">
        <v>151</v>
      </c>
      <c r="B52" s="117">
        <v>834068</v>
      </c>
      <c r="C52" s="117">
        <v>615313</v>
      </c>
      <c r="D52" s="117">
        <v>218755</v>
      </c>
      <c r="E52" s="117">
        <v>226350</v>
      </c>
      <c r="F52" s="102"/>
      <c r="G52" s="102"/>
      <c r="H52" s="102"/>
      <c r="I52" s="102"/>
      <c r="J52" s="103"/>
    </row>
    <row r="53" spans="1:10" x14ac:dyDescent="0.25">
      <c r="A53" s="116" t="s">
        <v>152</v>
      </c>
      <c r="B53" s="117">
        <v>14751</v>
      </c>
      <c r="C53" s="117">
        <v>0</v>
      </c>
      <c r="D53" s="117">
        <v>14751</v>
      </c>
      <c r="E53" s="117">
        <v>0</v>
      </c>
      <c r="F53" s="102"/>
      <c r="G53" s="102"/>
      <c r="H53" s="102"/>
      <c r="I53" s="102"/>
      <c r="J53" s="103"/>
    </row>
    <row r="54" spans="1:10" x14ac:dyDescent="0.25">
      <c r="A54" s="116" t="s">
        <v>153</v>
      </c>
      <c r="B54" s="117">
        <v>0</v>
      </c>
      <c r="C54" s="117">
        <v>0</v>
      </c>
      <c r="D54" s="117">
        <v>0</v>
      </c>
      <c r="E54" s="117">
        <v>0</v>
      </c>
      <c r="F54" s="102"/>
      <c r="G54" s="102"/>
      <c r="H54" s="102"/>
      <c r="I54" s="102"/>
      <c r="J54" s="103"/>
    </row>
    <row r="55" spans="1:10" x14ac:dyDescent="0.25">
      <c r="A55" s="116" t="s">
        <v>154</v>
      </c>
      <c r="B55" s="117">
        <v>7230</v>
      </c>
      <c r="C55" s="117">
        <v>0</v>
      </c>
      <c r="D55" s="117">
        <v>7230</v>
      </c>
      <c r="E55" s="117">
        <v>20757</v>
      </c>
      <c r="F55" s="102"/>
      <c r="G55" s="102"/>
      <c r="H55" s="102"/>
      <c r="I55" s="102"/>
      <c r="J55" s="103"/>
    </row>
    <row r="56" spans="1:10" x14ac:dyDescent="0.25">
      <c r="A56" s="116" t="s">
        <v>155</v>
      </c>
      <c r="B56" s="117">
        <v>0</v>
      </c>
      <c r="C56" s="117">
        <v>0</v>
      </c>
      <c r="D56" s="117">
        <v>0</v>
      </c>
      <c r="E56" s="117">
        <v>0</v>
      </c>
      <c r="F56" s="102"/>
      <c r="G56" s="102"/>
      <c r="H56" s="102"/>
      <c r="I56" s="102"/>
      <c r="J56" s="103"/>
    </row>
    <row r="57" spans="1:10" x14ac:dyDescent="0.25">
      <c r="A57" s="116" t="s">
        <v>156</v>
      </c>
      <c r="B57" s="117">
        <v>0</v>
      </c>
      <c r="C57" s="117">
        <v>0</v>
      </c>
      <c r="D57" s="117">
        <v>0</v>
      </c>
      <c r="E57" s="117">
        <v>0</v>
      </c>
      <c r="F57" s="102"/>
      <c r="G57" s="102"/>
      <c r="H57" s="102"/>
      <c r="I57" s="102"/>
      <c r="J57" s="103"/>
    </row>
    <row r="58" spans="1:10" x14ac:dyDescent="0.25">
      <c r="A58" s="116" t="s">
        <v>157</v>
      </c>
      <c r="B58" s="117">
        <v>0</v>
      </c>
      <c r="C58" s="117">
        <v>0</v>
      </c>
      <c r="D58" s="117">
        <v>0</v>
      </c>
      <c r="E58" s="117">
        <v>0</v>
      </c>
      <c r="F58" s="102"/>
      <c r="G58" s="102"/>
      <c r="H58" s="102"/>
      <c r="I58" s="102"/>
      <c r="J58" s="103"/>
    </row>
    <row r="59" spans="1:10" x14ac:dyDescent="0.25">
      <c r="A59" s="116" t="s">
        <v>158</v>
      </c>
      <c r="B59" s="117">
        <v>0</v>
      </c>
      <c r="C59" s="117">
        <v>0</v>
      </c>
      <c r="D59" s="117">
        <v>0</v>
      </c>
      <c r="E59" s="117">
        <v>0</v>
      </c>
      <c r="F59" s="102"/>
      <c r="G59" s="102"/>
      <c r="H59" s="102"/>
      <c r="I59" s="102"/>
      <c r="J59" s="103"/>
    </row>
    <row r="60" spans="1:10" x14ac:dyDescent="0.25">
      <c r="A60" s="116" t="s">
        <v>159</v>
      </c>
      <c r="B60" s="117">
        <v>0</v>
      </c>
      <c r="C60" s="117">
        <v>0</v>
      </c>
      <c r="D60" s="117">
        <v>0</v>
      </c>
      <c r="E60" s="117">
        <v>0</v>
      </c>
      <c r="F60" s="102"/>
      <c r="G60" s="102"/>
      <c r="H60" s="102"/>
      <c r="I60" s="102"/>
      <c r="J60" s="103"/>
    </row>
    <row r="61" spans="1:10" x14ac:dyDescent="0.25">
      <c r="A61" s="116" t="s">
        <v>160</v>
      </c>
      <c r="B61" s="117">
        <v>0</v>
      </c>
      <c r="C61" s="117">
        <v>0</v>
      </c>
      <c r="D61" s="117">
        <v>0</v>
      </c>
      <c r="E61" s="117">
        <v>0</v>
      </c>
      <c r="F61" s="102"/>
      <c r="G61" s="102"/>
      <c r="H61" s="102"/>
      <c r="I61" s="102"/>
      <c r="J61" s="103"/>
    </row>
    <row r="62" spans="1:10" x14ac:dyDescent="0.25">
      <c r="A62" s="116" t="s">
        <v>161</v>
      </c>
      <c r="B62" s="117">
        <v>0</v>
      </c>
      <c r="C62" s="117">
        <v>0</v>
      </c>
      <c r="D62" s="117">
        <v>0</v>
      </c>
      <c r="E62" s="117">
        <v>0</v>
      </c>
      <c r="F62" s="102"/>
      <c r="G62" s="102"/>
      <c r="H62" s="102"/>
      <c r="I62" s="102"/>
      <c r="J62" s="103"/>
    </row>
    <row r="63" spans="1:10" x14ac:dyDescent="0.25">
      <c r="A63" s="116" t="s">
        <v>162</v>
      </c>
      <c r="B63" s="117">
        <v>0</v>
      </c>
      <c r="C63" s="117">
        <v>0</v>
      </c>
      <c r="D63" s="117">
        <v>0</v>
      </c>
      <c r="E63" s="117">
        <v>0</v>
      </c>
      <c r="F63" s="102"/>
      <c r="G63" s="102"/>
      <c r="H63" s="102"/>
      <c r="I63" s="102"/>
      <c r="J63" s="103"/>
    </row>
    <row r="64" spans="1:10" x14ac:dyDescent="0.25">
      <c r="A64" s="116" t="s">
        <v>163</v>
      </c>
      <c r="B64" s="117">
        <v>2582</v>
      </c>
      <c r="C64" s="117">
        <v>0</v>
      </c>
      <c r="D64" s="117">
        <v>2582</v>
      </c>
      <c r="E64" s="117">
        <v>-17746</v>
      </c>
      <c r="F64" s="102"/>
      <c r="G64" s="102"/>
      <c r="H64" s="102"/>
      <c r="I64" s="102"/>
      <c r="J64" s="103"/>
    </row>
    <row r="65" spans="1:10" x14ac:dyDescent="0.25">
      <c r="A65" s="116" t="s">
        <v>164</v>
      </c>
      <c r="B65" s="117">
        <v>0</v>
      </c>
      <c r="C65" s="117">
        <v>0</v>
      </c>
      <c r="D65" s="117">
        <v>0</v>
      </c>
      <c r="E65" s="117">
        <v>3936</v>
      </c>
      <c r="F65" s="102"/>
      <c r="G65" s="102"/>
      <c r="H65" s="102"/>
      <c r="I65" s="102"/>
      <c r="J65" s="103"/>
    </row>
    <row r="66" spans="1:10" x14ac:dyDescent="0.25">
      <c r="A66" s="116" t="s">
        <v>165</v>
      </c>
      <c r="B66" s="117">
        <v>0</v>
      </c>
      <c r="C66" s="117">
        <v>0</v>
      </c>
      <c r="D66" s="117">
        <v>0</v>
      </c>
      <c r="E66" s="117">
        <v>0</v>
      </c>
      <c r="F66" s="102"/>
      <c r="G66" s="102"/>
      <c r="H66" s="102"/>
      <c r="I66" s="102"/>
      <c r="J66" s="103"/>
    </row>
    <row r="67" spans="1:10" x14ac:dyDescent="0.25">
      <c r="A67" s="116" t="s">
        <v>166</v>
      </c>
      <c r="B67" s="117">
        <v>0</v>
      </c>
      <c r="C67" s="117">
        <v>0</v>
      </c>
      <c r="D67" s="117">
        <v>0</v>
      </c>
      <c r="E67" s="117">
        <v>0</v>
      </c>
      <c r="F67" s="102"/>
      <c r="G67" s="102"/>
      <c r="H67" s="102"/>
      <c r="I67" s="102"/>
      <c r="J67" s="103"/>
    </row>
    <row r="68" spans="1:10" x14ac:dyDescent="0.25">
      <c r="A68" s="116" t="s">
        <v>167</v>
      </c>
      <c r="B68" s="117">
        <v>16819144</v>
      </c>
      <c r="C68" s="117">
        <v>9101910</v>
      </c>
      <c r="D68" s="117">
        <v>7717234</v>
      </c>
      <c r="E68" s="117">
        <v>7712087</v>
      </c>
      <c r="F68" s="102"/>
      <c r="G68" s="102"/>
      <c r="H68" s="102"/>
      <c r="I68" s="102"/>
      <c r="J68" s="103"/>
    </row>
    <row r="69" spans="1:10" x14ac:dyDescent="0.25">
      <c r="A69" s="116" t="s">
        <v>168</v>
      </c>
      <c r="B69" s="117">
        <v>0</v>
      </c>
      <c r="C69" s="117">
        <v>0</v>
      </c>
      <c r="D69" s="117">
        <v>0</v>
      </c>
      <c r="E69" s="117">
        <v>0</v>
      </c>
      <c r="F69" s="102"/>
      <c r="G69" s="102"/>
      <c r="H69" s="102"/>
      <c r="I69" s="102"/>
      <c r="J69" s="103"/>
    </row>
    <row r="70" spans="1:10" x14ac:dyDescent="0.25">
      <c r="A70" s="116" t="s">
        <v>169</v>
      </c>
      <c r="B70" s="117">
        <v>16819144</v>
      </c>
      <c r="C70" s="117">
        <v>9101910</v>
      </c>
      <c r="D70" s="117">
        <v>7717234</v>
      </c>
      <c r="E70" s="117">
        <v>7712087</v>
      </c>
      <c r="F70" s="102"/>
      <c r="G70" s="102"/>
      <c r="H70" s="102"/>
      <c r="I70" s="102"/>
      <c r="J70" s="103"/>
    </row>
    <row r="71" spans="1:10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18" x14ac:dyDescent="0.25">
      <c r="A72" s="105" t="s">
        <v>2684</v>
      </c>
      <c r="B72" s="106"/>
      <c r="C72" s="106"/>
      <c r="D72" s="106"/>
      <c r="E72" s="107" t="s">
        <v>2768</v>
      </c>
      <c r="F72" s="137"/>
      <c r="G72" s="137"/>
      <c r="H72" s="137"/>
      <c r="I72" s="137"/>
      <c r="J72" s="138"/>
    </row>
    <row r="73" spans="1:10" s="115" customFormat="1" x14ac:dyDescent="0.25">
      <c r="A73" s="139" t="s">
        <v>2666</v>
      </c>
      <c r="B73" s="139" t="s">
        <v>2667</v>
      </c>
      <c r="C73" s="139" t="s">
        <v>2668</v>
      </c>
      <c r="D73" s="140"/>
      <c r="E73" s="140"/>
      <c r="F73" s="140"/>
      <c r="G73" s="140"/>
      <c r="H73" s="140"/>
      <c r="I73" s="140"/>
      <c r="J73" s="103"/>
    </row>
    <row r="74" spans="1:10" x14ac:dyDescent="0.25">
      <c r="A74" s="116" t="s">
        <v>170</v>
      </c>
      <c r="B74" s="141">
        <v>5059923</v>
      </c>
      <c r="C74" s="141">
        <v>5047110</v>
      </c>
      <c r="D74" s="102"/>
      <c r="E74" s="102"/>
      <c r="F74" s="102"/>
      <c r="G74" s="102"/>
      <c r="H74" s="102"/>
      <c r="I74" s="102"/>
      <c r="J74" s="103"/>
    </row>
    <row r="75" spans="1:10" x14ac:dyDescent="0.25">
      <c r="A75" s="116" t="s">
        <v>171</v>
      </c>
      <c r="B75" s="141">
        <v>3883853</v>
      </c>
      <c r="C75" s="141">
        <v>8922365</v>
      </c>
      <c r="D75" s="102"/>
      <c r="E75" s="102"/>
      <c r="F75" s="102"/>
      <c r="G75" s="102"/>
      <c r="H75" s="102"/>
      <c r="I75" s="102"/>
      <c r="J75" s="103"/>
    </row>
    <row r="76" spans="1:10" x14ac:dyDescent="0.25">
      <c r="A76" s="116" t="s">
        <v>172</v>
      </c>
      <c r="B76" s="141">
        <v>3883853</v>
      </c>
      <c r="C76" s="141">
        <v>8922365</v>
      </c>
      <c r="D76" s="102"/>
      <c r="E76" s="102"/>
      <c r="F76" s="102"/>
      <c r="G76" s="102"/>
      <c r="H76" s="102"/>
      <c r="I76" s="102"/>
      <c r="J76" s="103"/>
    </row>
    <row r="77" spans="1:10" x14ac:dyDescent="0.25">
      <c r="A77" s="116" t="s">
        <v>173</v>
      </c>
      <c r="B77" s="141">
        <v>0</v>
      </c>
      <c r="C77" s="141">
        <v>0</v>
      </c>
      <c r="D77" s="102"/>
      <c r="E77" s="102"/>
      <c r="F77" s="102"/>
      <c r="G77" s="102"/>
      <c r="H77" s="102"/>
      <c r="I77" s="102"/>
      <c r="J77" s="103"/>
    </row>
    <row r="78" spans="1:10" x14ac:dyDescent="0.25">
      <c r="A78" s="116" t="s">
        <v>174</v>
      </c>
      <c r="B78" s="141">
        <v>0</v>
      </c>
      <c r="C78" s="141">
        <v>0</v>
      </c>
      <c r="D78" s="102"/>
      <c r="E78" s="102"/>
      <c r="F78" s="102"/>
      <c r="G78" s="102"/>
      <c r="H78" s="102"/>
      <c r="I78" s="102"/>
      <c r="J78" s="103"/>
    </row>
    <row r="79" spans="1:10" x14ac:dyDescent="0.25">
      <c r="A79" s="116" t="s">
        <v>175</v>
      </c>
      <c r="B79" s="141">
        <v>0</v>
      </c>
      <c r="C79" s="141">
        <v>0</v>
      </c>
      <c r="D79" s="102"/>
      <c r="E79" s="102"/>
      <c r="F79" s="102"/>
      <c r="G79" s="102"/>
      <c r="H79" s="102"/>
      <c r="I79" s="102"/>
      <c r="J79" s="103"/>
    </row>
    <row r="80" spans="1:10" x14ac:dyDescent="0.25">
      <c r="A80" s="116" t="s">
        <v>176</v>
      </c>
      <c r="B80" s="141">
        <v>0</v>
      </c>
      <c r="C80" s="141">
        <v>0</v>
      </c>
      <c r="D80" s="102"/>
      <c r="E80" s="102"/>
      <c r="F80" s="102"/>
      <c r="G80" s="102"/>
      <c r="H80" s="102"/>
      <c r="I80" s="102"/>
      <c r="J80" s="103"/>
    </row>
    <row r="81" spans="1:10" x14ac:dyDescent="0.25">
      <c r="A81" s="116" t="s">
        <v>177</v>
      </c>
      <c r="B81" s="141">
        <v>0</v>
      </c>
      <c r="C81" s="141">
        <v>0</v>
      </c>
      <c r="D81" s="102"/>
      <c r="E81" s="102"/>
      <c r="F81" s="102"/>
      <c r="G81" s="102"/>
      <c r="H81" s="102"/>
      <c r="I81" s="102"/>
      <c r="J81" s="103"/>
    </row>
    <row r="82" spans="1:10" x14ac:dyDescent="0.25">
      <c r="A82" s="116" t="s">
        <v>178</v>
      </c>
      <c r="B82" s="141">
        <v>0</v>
      </c>
      <c r="C82" s="141">
        <v>0</v>
      </c>
      <c r="D82" s="102"/>
      <c r="E82" s="102"/>
      <c r="F82" s="102"/>
      <c r="G82" s="102"/>
      <c r="H82" s="102"/>
      <c r="I82" s="102"/>
      <c r="J82" s="103"/>
    </row>
    <row r="83" spans="1:10" x14ac:dyDescent="0.25">
      <c r="A83" s="116" t="s">
        <v>179</v>
      </c>
      <c r="B83" s="141">
        <v>0</v>
      </c>
      <c r="C83" s="141">
        <v>0</v>
      </c>
      <c r="D83" s="102"/>
      <c r="E83" s="102"/>
      <c r="F83" s="102"/>
      <c r="G83" s="102"/>
      <c r="H83" s="102"/>
      <c r="I83" s="102"/>
      <c r="J83" s="103"/>
    </row>
    <row r="84" spans="1:10" x14ac:dyDescent="0.25">
      <c r="A84" s="116" t="s">
        <v>180</v>
      </c>
      <c r="B84" s="141">
        <v>1163257</v>
      </c>
      <c r="C84" s="141">
        <v>369492</v>
      </c>
      <c r="D84" s="102"/>
      <c r="E84" s="102"/>
      <c r="F84" s="102"/>
      <c r="G84" s="102"/>
      <c r="H84" s="102"/>
      <c r="I84" s="102"/>
      <c r="J84" s="103"/>
    </row>
    <row r="85" spans="1:10" x14ac:dyDescent="0.25">
      <c r="A85" s="116" t="s">
        <v>181</v>
      </c>
      <c r="B85" s="141">
        <v>1163257</v>
      </c>
      <c r="C85" s="141">
        <v>369492</v>
      </c>
      <c r="D85" s="102"/>
      <c r="E85" s="102"/>
      <c r="F85" s="102"/>
      <c r="G85" s="102"/>
      <c r="H85" s="102"/>
      <c r="I85" s="102"/>
      <c r="J85" s="103"/>
    </row>
    <row r="86" spans="1:10" x14ac:dyDescent="0.25">
      <c r="A86" s="116" t="s">
        <v>182</v>
      </c>
      <c r="B86" s="141">
        <v>0</v>
      </c>
      <c r="C86" s="141">
        <v>0</v>
      </c>
      <c r="D86" s="102"/>
      <c r="E86" s="102"/>
      <c r="F86" s="102"/>
      <c r="G86" s="102"/>
      <c r="H86" s="102"/>
      <c r="I86" s="102"/>
      <c r="J86" s="103"/>
    </row>
    <row r="87" spans="1:10" x14ac:dyDescent="0.25">
      <c r="A87" s="116" t="s">
        <v>183</v>
      </c>
      <c r="B87" s="141">
        <v>0</v>
      </c>
      <c r="C87" s="141">
        <v>0</v>
      </c>
      <c r="D87" s="102"/>
      <c r="E87" s="102"/>
      <c r="F87" s="102"/>
      <c r="G87" s="102"/>
      <c r="H87" s="102"/>
      <c r="I87" s="102"/>
      <c r="J87" s="103"/>
    </row>
    <row r="88" spans="1:10" x14ac:dyDescent="0.25">
      <c r="A88" s="116" t="s">
        <v>184</v>
      </c>
      <c r="B88" s="141">
        <v>0</v>
      </c>
      <c r="C88" s="141">
        <v>0</v>
      </c>
      <c r="D88" s="102"/>
      <c r="E88" s="102"/>
      <c r="F88" s="102"/>
      <c r="G88" s="102"/>
      <c r="H88" s="102"/>
      <c r="I88" s="102"/>
      <c r="J88" s="103"/>
    </row>
    <row r="89" spans="1:10" x14ac:dyDescent="0.25">
      <c r="A89" s="116" t="s">
        <v>185</v>
      </c>
      <c r="B89" s="141">
        <v>0</v>
      </c>
      <c r="C89" s="141">
        <v>0</v>
      </c>
      <c r="D89" s="102"/>
      <c r="E89" s="102"/>
      <c r="F89" s="102"/>
      <c r="G89" s="102"/>
      <c r="H89" s="102"/>
      <c r="I89" s="102"/>
      <c r="J89" s="103"/>
    </row>
    <row r="90" spans="1:10" x14ac:dyDescent="0.25">
      <c r="A90" s="116" t="s">
        <v>186</v>
      </c>
      <c r="B90" s="141">
        <v>12813</v>
      </c>
      <c r="C90" s="141">
        <v>14202</v>
      </c>
      <c r="D90" s="102"/>
      <c r="E90" s="102"/>
      <c r="F90" s="102"/>
      <c r="G90" s="102"/>
      <c r="H90" s="102"/>
      <c r="I90" s="102"/>
      <c r="J90" s="103"/>
    </row>
    <row r="91" spans="1:10" x14ac:dyDescent="0.25">
      <c r="A91" s="116" t="s">
        <v>187</v>
      </c>
      <c r="B91" s="141">
        <v>0</v>
      </c>
      <c r="C91" s="141">
        <v>0</v>
      </c>
      <c r="D91" s="102"/>
      <c r="E91" s="102"/>
      <c r="F91" s="102"/>
      <c r="G91" s="102"/>
      <c r="H91" s="102"/>
      <c r="I91" s="102"/>
      <c r="J91" s="103"/>
    </row>
    <row r="92" spans="1:10" x14ac:dyDescent="0.25">
      <c r="A92" s="116" t="s">
        <v>188</v>
      </c>
      <c r="B92" s="141">
        <v>12813</v>
      </c>
      <c r="C92" s="141">
        <v>14202</v>
      </c>
      <c r="D92" s="102"/>
      <c r="E92" s="102"/>
      <c r="F92" s="102"/>
      <c r="G92" s="102"/>
      <c r="H92" s="102"/>
      <c r="I92" s="102"/>
      <c r="J92" s="103"/>
    </row>
    <row r="93" spans="1:10" x14ac:dyDescent="0.25">
      <c r="A93" s="116" t="s">
        <v>189</v>
      </c>
      <c r="B93" s="141">
        <v>0</v>
      </c>
      <c r="C93" s="141">
        <v>0</v>
      </c>
      <c r="D93" s="102"/>
      <c r="E93" s="102"/>
      <c r="F93" s="102"/>
      <c r="G93" s="102"/>
      <c r="H93" s="102"/>
      <c r="I93" s="102"/>
      <c r="J93" s="103"/>
    </row>
    <row r="94" spans="1:10" x14ac:dyDescent="0.25">
      <c r="A94" s="116" t="s">
        <v>190</v>
      </c>
      <c r="B94" s="141">
        <v>0</v>
      </c>
      <c r="C94" s="141">
        <v>0</v>
      </c>
      <c r="D94" s="102"/>
      <c r="E94" s="102"/>
      <c r="F94" s="102"/>
      <c r="G94" s="102"/>
      <c r="H94" s="102"/>
      <c r="I94" s="102"/>
      <c r="J94" s="103"/>
    </row>
    <row r="95" spans="1:10" x14ac:dyDescent="0.25">
      <c r="A95" s="116" t="s">
        <v>191</v>
      </c>
      <c r="B95" s="141">
        <v>0</v>
      </c>
      <c r="C95" s="141">
        <v>4258949</v>
      </c>
      <c r="D95" s="102"/>
      <c r="E95" s="102"/>
      <c r="F95" s="102"/>
      <c r="G95" s="102"/>
      <c r="H95" s="102"/>
      <c r="I95" s="102"/>
      <c r="J95" s="103"/>
    </row>
    <row r="96" spans="1:10" x14ac:dyDescent="0.25">
      <c r="A96" s="116" t="s">
        <v>97</v>
      </c>
      <c r="B96" s="141">
        <v>0</v>
      </c>
      <c r="C96" s="141">
        <v>4258949</v>
      </c>
      <c r="D96" s="102"/>
      <c r="E96" s="102"/>
      <c r="F96" s="102"/>
      <c r="G96" s="102"/>
      <c r="H96" s="102"/>
      <c r="I96" s="102"/>
      <c r="J96" s="103"/>
    </row>
    <row r="97" spans="1:10" x14ac:dyDescent="0.25">
      <c r="A97" s="116" t="s">
        <v>192</v>
      </c>
      <c r="B97" s="141">
        <v>0</v>
      </c>
      <c r="C97" s="141">
        <v>0</v>
      </c>
      <c r="D97" s="102"/>
      <c r="E97" s="102"/>
      <c r="F97" s="102"/>
      <c r="G97" s="102"/>
      <c r="H97" s="102"/>
      <c r="I97" s="102"/>
      <c r="J97" s="103"/>
    </row>
    <row r="98" spans="1:10" x14ac:dyDescent="0.25">
      <c r="A98" s="116" t="s">
        <v>193</v>
      </c>
      <c r="B98" s="141">
        <v>0</v>
      </c>
      <c r="C98" s="141">
        <v>0</v>
      </c>
      <c r="D98" s="102"/>
      <c r="E98" s="102"/>
      <c r="F98" s="102"/>
      <c r="G98" s="102"/>
      <c r="H98" s="102"/>
      <c r="I98" s="102"/>
      <c r="J98" s="103"/>
    </row>
    <row r="99" spans="1:10" x14ac:dyDescent="0.25">
      <c r="A99" s="116" t="s">
        <v>194</v>
      </c>
      <c r="B99" s="141">
        <v>0</v>
      </c>
      <c r="C99" s="141">
        <v>0</v>
      </c>
      <c r="D99" s="102"/>
      <c r="E99" s="102"/>
      <c r="F99" s="102"/>
      <c r="G99" s="102"/>
      <c r="H99" s="102"/>
      <c r="I99" s="102"/>
      <c r="J99" s="103"/>
    </row>
    <row r="100" spans="1:10" x14ac:dyDescent="0.25">
      <c r="A100" s="116" t="s">
        <v>195</v>
      </c>
      <c r="B100" s="141">
        <v>0</v>
      </c>
      <c r="C100" s="141">
        <v>0</v>
      </c>
      <c r="D100" s="102"/>
      <c r="E100" s="102"/>
      <c r="F100" s="102"/>
      <c r="G100" s="102"/>
      <c r="H100" s="102"/>
      <c r="I100" s="102"/>
      <c r="J100" s="103"/>
    </row>
    <row r="101" spans="1:10" x14ac:dyDescent="0.25">
      <c r="A101" s="116" t="s">
        <v>196</v>
      </c>
      <c r="B101" s="141">
        <v>0</v>
      </c>
      <c r="C101" s="141">
        <v>0</v>
      </c>
      <c r="D101" s="102"/>
      <c r="E101" s="102"/>
      <c r="F101" s="102"/>
      <c r="G101" s="102"/>
      <c r="H101" s="102"/>
      <c r="I101" s="102"/>
      <c r="J101" s="103"/>
    </row>
    <row r="102" spans="1:10" x14ac:dyDescent="0.25">
      <c r="A102" s="116" t="s">
        <v>197</v>
      </c>
      <c r="B102" s="141">
        <v>0</v>
      </c>
      <c r="C102" s="141">
        <v>0</v>
      </c>
      <c r="D102" s="102"/>
      <c r="E102" s="102"/>
      <c r="F102" s="102"/>
      <c r="G102" s="102"/>
      <c r="H102" s="102"/>
      <c r="I102" s="102"/>
      <c r="J102" s="103"/>
    </row>
    <row r="103" spans="1:10" x14ac:dyDescent="0.25">
      <c r="A103" s="116" t="s">
        <v>198</v>
      </c>
      <c r="B103" s="141">
        <v>0</v>
      </c>
      <c r="C103" s="141">
        <v>0</v>
      </c>
      <c r="D103" s="102"/>
      <c r="E103" s="102"/>
      <c r="F103" s="102"/>
      <c r="G103" s="102"/>
      <c r="H103" s="102"/>
      <c r="I103" s="102"/>
      <c r="J103" s="103"/>
    </row>
    <row r="104" spans="1:10" x14ac:dyDescent="0.25">
      <c r="A104" s="116" t="s">
        <v>199</v>
      </c>
      <c r="B104" s="141">
        <v>1511134</v>
      </c>
      <c r="C104" s="141">
        <v>1323800</v>
      </c>
      <c r="D104" s="102"/>
      <c r="E104" s="102"/>
      <c r="F104" s="102"/>
      <c r="G104" s="102"/>
      <c r="H104" s="102"/>
      <c r="I104" s="102"/>
      <c r="J104" s="103"/>
    </row>
    <row r="105" spans="1:10" x14ac:dyDescent="0.25">
      <c r="A105" s="116" t="s">
        <v>200</v>
      </c>
      <c r="B105" s="141">
        <v>0</v>
      </c>
      <c r="C105" s="141">
        <v>0</v>
      </c>
      <c r="D105" s="102"/>
      <c r="E105" s="102"/>
      <c r="F105" s="102"/>
      <c r="G105" s="102"/>
      <c r="H105" s="102"/>
      <c r="I105" s="102"/>
      <c r="J105" s="103"/>
    </row>
    <row r="106" spans="1:10" x14ac:dyDescent="0.25">
      <c r="A106" s="116" t="s">
        <v>201</v>
      </c>
      <c r="B106" s="141">
        <v>0</v>
      </c>
      <c r="C106" s="141">
        <v>0</v>
      </c>
      <c r="D106" s="102"/>
      <c r="E106" s="102"/>
      <c r="F106" s="102"/>
      <c r="G106" s="102"/>
      <c r="H106" s="102"/>
      <c r="I106" s="102"/>
      <c r="J106" s="103"/>
    </row>
    <row r="107" spans="1:10" x14ac:dyDescent="0.25">
      <c r="A107" s="116" t="s">
        <v>202</v>
      </c>
      <c r="B107" s="141">
        <v>0</v>
      </c>
      <c r="C107" s="141">
        <v>0</v>
      </c>
      <c r="D107" s="102"/>
      <c r="E107" s="102"/>
      <c r="F107" s="102"/>
      <c r="G107" s="102"/>
      <c r="H107" s="102"/>
      <c r="I107" s="102"/>
      <c r="J107" s="103"/>
    </row>
    <row r="108" spans="1:10" x14ac:dyDescent="0.25">
      <c r="A108" s="116" t="s">
        <v>203</v>
      </c>
      <c r="B108" s="141">
        <v>1511134</v>
      </c>
      <c r="C108" s="141">
        <v>1323800</v>
      </c>
      <c r="D108" s="102"/>
      <c r="E108" s="102"/>
      <c r="F108" s="102"/>
      <c r="G108" s="102"/>
      <c r="H108" s="102"/>
      <c r="I108" s="102"/>
      <c r="J108" s="103"/>
    </row>
    <row r="109" spans="1:10" x14ac:dyDescent="0.25">
      <c r="A109" s="116" t="s">
        <v>204</v>
      </c>
      <c r="B109" s="141">
        <v>0</v>
      </c>
      <c r="C109" s="141">
        <v>0</v>
      </c>
      <c r="D109" s="102"/>
      <c r="E109" s="102"/>
      <c r="F109" s="102"/>
      <c r="G109" s="102"/>
      <c r="H109" s="102"/>
      <c r="I109" s="102"/>
      <c r="J109" s="103"/>
    </row>
    <row r="110" spans="1:10" x14ac:dyDescent="0.25">
      <c r="A110" s="116" t="s">
        <v>205</v>
      </c>
      <c r="B110" s="141">
        <v>0</v>
      </c>
      <c r="C110" s="141">
        <v>0</v>
      </c>
      <c r="D110" s="102"/>
      <c r="E110" s="102"/>
      <c r="F110" s="102"/>
      <c r="G110" s="102"/>
      <c r="H110" s="102"/>
      <c r="I110" s="102"/>
      <c r="J110" s="103"/>
    </row>
    <row r="111" spans="1:10" x14ac:dyDescent="0.25">
      <c r="A111" s="116" t="s">
        <v>206</v>
      </c>
      <c r="B111" s="141">
        <v>0</v>
      </c>
      <c r="C111" s="141">
        <v>0</v>
      </c>
      <c r="D111" s="102"/>
      <c r="E111" s="102"/>
      <c r="F111" s="102"/>
      <c r="G111" s="102"/>
      <c r="H111" s="102"/>
      <c r="I111" s="102"/>
      <c r="J111" s="103"/>
    </row>
    <row r="112" spans="1:10" x14ac:dyDescent="0.25">
      <c r="A112" s="116" t="s">
        <v>207</v>
      </c>
      <c r="B112" s="141">
        <v>0</v>
      </c>
      <c r="C112" s="141">
        <v>0</v>
      </c>
      <c r="D112" s="102"/>
      <c r="E112" s="102"/>
      <c r="F112" s="102"/>
      <c r="G112" s="102"/>
      <c r="H112" s="102"/>
      <c r="I112" s="102"/>
      <c r="J112" s="103"/>
    </row>
    <row r="113" spans="1:10" x14ac:dyDescent="0.25">
      <c r="A113" s="116" t="s">
        <v>208</v>
      </c>
      <c r="B113" s="141">
        <v>1062952</v>
      </c>
      <c r="C113" s="141">
        <v>1254017</v>
      </c>
      <c r="D113" s="102"/>
      <c r="E113" s="102"/>
      <c r="F113" s="102"/>
      <c r="G113" s="102"/>
      <c r="H113" s="102"/>
      <c r="I113" s="102"/>
      <c r="J113" s="103"/>
    </row>
    <row r="114" spans="1:10" x14ac:dyDescent="0.25">
      <c r="A114" s="116" t="s">
        <v>209</v>
      </c>
      <c r="B114" s="141">
        <v>540117</v>
      </c>
      <c r="C114" s="141">
        <v>988784</v>
      </c>
      <c r="D114" s="102"/>
      <c r="E114" s="102"/>
      <c r="F114" s="102"/>
      <c r="G114" s="102"/>
      <c r="H114" s="102"/>
      <c r="I114" s="102"/>
      <c r="J114" s="103"/>
    </row>
    <row r="115" spans="1:10" x14ac:dyDescent="0.25">
      <c r="A115" s="116" t="s">
        <v>210</v>
      </c>
      <c r="B115" s="141">
        <v>0</v>
      </c>
      <c r="C115" s="141">
        <v>0</v>
      </c>
      <c r="D115" s="102"/>
      <c r="E115" s="102"/>
      <c r="F115" s="102"/>
      <c r="G115" s="102"/>
      <c r="H115" s="102"/>
      <c r="I115" s="102"/>
      <c r="J115" s="103"/>
    </row>
    <row r="116" spans="1:10" x14ac:dyDescent="0.25">
      <c r="A116" s="116" t="s">
        <v>211</v>
      </c>
      <c r="B116" s="141">
        <v>0</v>
      </c>
      <c r="C116" s="141">
        <v>0</v>
      </c>
      <c r="D116" s="102"/>
      <c r="E116" s="102"/>
      <c r="F116" s="102"/>
      <c r="G116" s="102"/>
      <c r="H116" s="102"/>
      <c r="I116" s="102"/>
      <c r="J116" s="103"/>
    </row>
    <row r="117" spans="1:10" x14ac:dyDescent="0.25">
      <c r="A117" s="116" t="s">
        <v>212</v>
      </c>
      <c r="B117" s="141">
        <v>0</v>
      </c>
      <c r="C117" s="141">
        <v>0</v>
      </c>
      <c r="D117" s="102"/>
      <c r="E117" s="102"/>
      <c r="F117" s="102"/>
      <c r="G117" s="102"/>
      <c r="H117" s="102"/>
      <c r="I117" s="102"/>
      <c r="J117" s="103"/>
    </row>
    <row r="118" spans="1:10" x14ac:dyDescent="0.25">
      <c r="A118" s="116" t="s">
        <v>213</v>
      </c>
      <c r="B118" s="141">
        <v>0</v>
      </c>
      <c r="C118" s="141">
        <v>0</v>
      </c>
      <c r="D118" s="102"/>
      <c r="E118" s="102"/>
      <c r="F118" s="102"/>
      <c r="G118" s="102"/>
      <c r="H118" s="102"/>
      <c r="I118" s="102"/>
      <c r="J118" s="103"/>
    </row>
    <row r="119" spans="1:10" x14ac:dyDescent="0.25">
      <c r="A119" s="116" t="s">
        <v>214</v>
      </c>
      <c r="B119" s="141">
        <v>540117</v>
      </c>
      <c r="C119" s="141">
        <v>988784</v>
      </c>
      <c r="D119" s="102"/>
      <c r="E119" s="102"/>
      <c r="F119" s="102"/>
      <c r="G119" s="102"/>
      <c r="H119" s="102"/>
      <c r="I119" s="102"/>
      <c r="J119" s="103"/>
    </row>
    <row r="120" spans="1:10" x14ac:dyDescent="0.25">
      <c r="A120" s="116" t="s">
        <v>215</v>
      </c>
      <c r="B120" s="141">
        <v>0</v>
      </c>
      <c r="C120" s="141">
        <v>0</v>
      </c>
      <c r="D120" s="102"/>
      <c r="E120" s="102"/>
      <c r="F120" s="102"/>
      <c r="G120" s="102"/>
      <c r="H120" s="102"/>
      <c r="I120" s="102"/>
      <c r="J120" s="103"/>
    </row>
    <row r="121" spans="1:10" x14ac:dyDescent="0.25">
      <c r="A121" s="116" t="s">
        <v>216</v>
      </c>
      <c r="B121" s="141">
        <v>0</v>
      </c>
      <c r="C121" s="141">
        <v>0</v>
      </c>
      <c r="D121" s="102"/>
      <c r="E121" s="102"/>
      <c r="F121" s="102"/>
      <c r="G121" s="102"/>
      <c r="H121" s="102"/>
      <c r="I121" s="102"/>
      <c r="J121" s="103"/>
    </row>
    <row r="122" spans="1:10" x14ac:dyDescent="0.25">
      <c r="A122" s="116" t="s">
        <v>217</v>
      </c>
      <c r="B122" s="141">
        <v>269135</v>
      </c>
      <c r="C122" s="141">
        <v>42533</v>
      </c>
      <c r="D122" s="102"/>
      <c r="E122" s="102"/>
      <c r="F122" s="102"/>
      <c r="G122" s="102"/>
      <c r="H122" s="102"/>
      <c r="I122" s="102"/>
      <c r="J122" s="103"/>
    </row>
    <row r="123" spans="1:10" x14ac:dyDescent="0.25">
      <c r="A123" s="116" t="s">
        <v>218</v>
      </c>
      <c r="B123" s="141">
        <v>16</v>
      </c>
      <c r="C123" s="141">
        <v>2315</v>
      </c>
      <c r="D123" s="102"/>
      <c r="E123" s="102"/>
      <c r="F123" s="102"/>
      <c r="G123" s="102"/>
      <c r="H123" s="102"/>
      <c r="I123" s="102"/>
      <c r="J123" s="103"/>
    </row>
    <row r="124" spans="1:10" x14ac:dyDescent="0.25">
      <c r="A124" s="116" t="s">
        <v>219</v>
      </c>
      <c r="B124" s="141">
        <v>118518</v>
      </c>
      <c r="C124" s="141">
        <v>0</v>
      </c>
      <c r="D124" s="102"/>
      <c r="E124" s="102"/>
      <c r="F124" s="102"/>
      <c r="G124" s="102"/>
      <c r="H124" s="102"/>
      <c r="I124" s="102"/>
      <c r="J124" s="103"/>
    </row>
    <row r="125" spans="1:10" x14ac:dyDescent="0.25">
      <c r="A125" s="116" t="s">
        <v>220</v>
      </c>
      <c r="B125" s="141">
        <v>150601</v>
      </c>
      <c r="C125" s="141">
        <v>40218</v>
      </c>
      <c r="D125" s="102"/>
      <c r="E125" s="102"/>
      <c r="F125" s="102"/>
      <c r="G125" s="102"/>
      <c r="H125" s="102"/>
      <c r="I125" s="102"/>
      <c r="J125" s="103"/>
    </row>
    <row r="126" spans="1:10" x14ac:dyDescent="0.25">
      <c r="A126" s="116" t="s">
        <v>221</v>
      </c>
      <c r="B126" s="141">
        <v>0</v>
      </c>
      <c r="C126" s="141">
        <v>0</v>
      </c>
      <c r="D126" s="102"/>
      <c r="E126" s="102"/>
      <c r="F126" s="102"/>
      <c r="G126" s="102"/>
      <c r="H126" s="102"/>
      <c r="I126" s="102"/>
      <c r="J126" s="103"/>
    </row>
    <row r="127" spans="1:10" x14ac:dyDescent="0.25">
      <c r="A127" s="116" t="s">
        <v>222</v>
      </c>
      <c r="B127" s="141">
        <v>0</v>
      </c>
      <c r="C127" s="141">
        <v>0</v>
      </c>
      <c r="D127" s="102"/>
      <c r="E127" s="102"/>
      <c r="F127" s="102"/>
      <c r="G127" s="102"/>
      <c r="H127" s="102"/>
      <c r="I127" s="102"/>
      <c r="J127" s="103"/>
    </row>
    <row r="128" spans="1:10" x14ac:dyDescent="0.25">
      <c r="A128" s="116" t="s">
        <v>223</v>
      </c>
      <c r="B128" s="141">
        <v>0</v>
      </c>
      <c r="C128" s="141">
        <v>0</v>
      </c>
      <c r="D128" s="102"/>
      <c r="E128" s="102"/>
      <c r="F128" s="102"/>
      <c r="G128" s="102"/>
      <c r="H128" s="102"/>
      <c r="I128" s="102"/>
      <c r="J128" s="103"/>
    </row>
    <row r="129" spans="1:10" x14ac:dyDescent="0.25">
      <c r="A129" s="116" t="s">
        <v>224</v>
      </c>
      <c r="B129" s="141">
        <v>180976</v>
      </c>
      <c r="C129" s="141">
        <v>166276</v>
      </c>
      <c r="D129" s="102"/>
      <c r="E129" s="102"/>
      <c r="F129" s="102"/>
      <c r="G129" s="102"/>
      <c r="H129" s="102"/>
      <c r="I129" s="102"/>
      <c r="J129" s="103"/>
    </row>
    <row r="130" spans="1:10" x14ac:dyDescent="0.25">
      <c r="A130" s="116" t="s">
        <v>225</v>
      </c>
      <c r="B130" s="141">
        <v>151174</v>
      </c>
      <c r="C130" s="141">
        <v>139156</v>
      </c>
      <c r="D130" s="102"/>
      <c r="E130" s="102"/>
      <c r="F130" s="102"/>
      <c r="G130" s="102"/>
      <c r="H130" s="102"/>
      <c r="I130" s="102"/>
      <c r="J130" s="103"/>
    </row>
    <row r="131" spans="1:10" x14ac:dyDescent="0.25">
      <c r="A131" s="116" t="s">
        <v>226</v>
      </c>
      <c r="B131" s="141">
        <v>0</v>
      </c>
      <c r="C131" s="141">
        <v>0</v>
      </c>
      <c r="D131" s="102"/>
      <c r="E131" s="102"/>
      <c r="F131" s="102"/>
      <c r="G131" s="102"/>
      <c r="H131" s="102"/>
      <c r="I131" s="102"/>
      <c r="J131" s="103"/>
    </row>
    <row r="132" spans="1:10" x14ac:dyDescent="0.25">
      <c r="A132" s="116" t="s">
        <v>227</v>
      </c>
      <c r="B132" s="141">
        <v>29802</v>
      </c>
      <c r="C132" s="141">
        <v>27120</v>
      </c>
      <c r="D132" s="102"/>
      <c r="E132" s="102"/>
      <c r="F132" s="102"/>
      <c r="G132" s="102"/>
      <c r="H132" s="102"/>
      <c r="I132" s="102"/>
      <c r="J132" s="103"/>
    </row>
    <row r="133" spans="1:10" x14ac:dyDescent="0.25">
      <c r="A133" s="116" t="s">
        <v>228</v>
      </c>
      <c r="B133" s="141">
        <v>371</v>
      </c>
      <c r="C133" s="141">
        <v>371</v>
      </c>
      <c r="D133" s="102"/>
      <c r="E133" s="102"/>
      <c r="F133" s="102"/>
      <c r="G133" s="102"/>
      <c r="H133" s="102"/>
      <c r="I133" s="102"/>
      <c r="J133" s="103"/>
    </row>
    <row r="134" spans="1:10" x14ac:dyDescent="0.25">
      <c r="A134" s="116" t="s">
        <v>229</v>
      </c>
      <c r="B134" s="141">
        <v>47417</v>
      </c>
      <c r="C134" s="141">
        <v>33164</v>
      </c>
      <c r="D134" s="102"/>
      <c r="E134" s="102"/>
      <c r="F134" s="102"/>
      <c r="G134" s="102"/>
      <c r="H134" s="102"/>
      <c r="I134" s="102"/>
      <c r="J134" s="103"/>
    </row>
    <row r="135" spans="1:10" x14ac:dyDescent="0.25">
      <c r="A135" s="116" t="s">
        <v>230</v>
      </c>
      <c r="B135" s="141">
        <v>24936</v>
      </c>
      <c r="C135" s="141">
        <v>22889</v>
      </c>
      <c r="D135" s="102"/>
      <c r="E135" s="102"/>
      <c r="F135" s="102"/>
      <c r="G135" s="102"/>
      <c r="H135" s="102"/>
      <c r="I135" s="102"/>
      <c r="J135" s="103"/>
    </row>
    <row r="136" spans="1:10" x14ac:dyDescent="0.25">
      <c r="A136" s="116" t="s">
        <v>231</v>
      </c>
      <c r="B136" s="141">
        <v>0</v>
      </c>
      <c r="C136" s="141">
        <v>0</v>
      </c>
      <c r="D136" s="102"/>
      <c r="E136" s="102"/>
      <c r="F136" s="102"/>
      <c r="G136" s="102"/>
      <c r="H136" s="102"/>
      <c r="I136" s="102"/>
      <c r="J136" s="103"/>
    </row>
    <row r="137" spans="1:10" x14ac:dyDescent="0.25">
      <c r="A137" s="116" t="s">
        <v>232</v>
      </c>
      <c r="B137" s="141">
        <v>83225</v>
      </c>
      <c r="C137" s="141">
        <v>87160</v>
      </c>
      <c r="D137" s="102"/>
      <c r="E137" s="102"/>
      <c r="F137" s="102"/>
      <c r="G137" s="102"/>
      <c r="H137" s="102"/>
      <c r="I137" s="102"/>
      <c r="J137" s="103"/>
    </row>
    <row r="138" spans="1:10" x14ac:dyDescent="0.25">
      <c r="A138" s="116" t="s">
        <v>233</v>
      </c>
      <c r="B138" s="141">
        <v>0</v>
      </c>
      <c r="C138" s="141">
        <v>0</v>
      </c>
      <c r="D138" s="102"/>
      <c r="E138" s="102"/>
      <c r="F138" s="102"/>
      <c r="G138" s="102"/>
      <c r="H138" s="102"/>
      <c r="I138" s="102"/>
      <c r="J138" s="103"/>
    </row>
    <row r="139" spans="1:10" x14ac:dyDescent="0.25">
      <c r="A139" s="116" t="s">
        <v>234</v>
      </c>
      <c r="B139" s="141">
        <v>7717234</v>
      </c>
      <c r="C139" s="141">
        <v>7712087</v>
      </c>
      <c r="D139" s="102"/>
      <c r="E139" s="102"/>
      <c r="F139" s="102"/>
      <c r="G139" s="102"/>
      <c r="H139" s="102"/>
      <c r="I139" s="102"/>
      <c r="J139" s="103"/>
    </row>
    <row r="140" spans="1:10" x14ac:dyDescent="0.25">
      <c r="A140" s="116" t="s">
        <v>235</v>
      </c>
      <c r="B140" s="141">
        <v>0</v>
      </c>
      <c r="C140" s="141">
        <v>0</v>
      </c>
      <c r="D140" s="102"/>
      <c r="E140" s="102"/>
      <c r="F140" s="102"/>
      <c r="G140" s="102"/>
      <c r="H140" s="102"/>
      <c r="I140" s="102"/>
      <c r="J140" s="103"/>
    </row>
    <row r="141" spans="1:10" x14ac:dyDescent="0.25">
      <c r="A141" s="116" t="s">
        <v>236</v>
      </c>
      <c r="B141" s="141">
        <v>7717234</v>
      </c>
      <c r="C141" s="141">
        <v>7712087</v>
      </c>
      <c r="D141" s="102"/>
      <c r="E141" s="102"/>
      <c r="F141" s="102"/>
      <c r="G141" s="102"/>
      <c r="H141" s="102"/>
      <c r="I141" s="102"/>
      <c r="J141" s="103"/>
    </row>
    <row r="142" spans="1:10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3"/>
    </row>
    <row r="143" spans="1:10" x14ac:dyDescent="0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3"/>
    </row>
    <row r="144" spans="1:10" ht="18" x14ac:dyDescent="0.25">
      <c r="A144" s="105" t="s">
        <v>2685</v>
      </c>
      <c r="B144" s="106"/>
      <c r="C144" s="106"/>
      <c r="D144" s="106"/>
      <c r="E144" s="107" t="s">
        <v>2768</v>
      </c>
      <c r="F144" s="137"/>
      <c r="G144" s="137"/>
      <c r="H144" s="137"/>
      <c r="I144" s="137"/>
      <c r="J144" s="138"/>
    </row>
    <row r="145" spans="1:10" s="115" customFormat="1" x14ac:dyDescent="0.25">
      <c r="A145" s="139" t="s">
        <v>2666</v>
      </c>
      <c r="B145" s="139" t="s">
        <v>2667</v>
      </c>
      <c r="C145" s="139" t="s">
        <v>2668</v>
      </c>
      <c r="D145" s="140"/>
      <c r="E145" s="140"/>
      <c r="F145" s="140"/>
      <c r="G145" s="140"/>
      <c r="H145" s="140"/>
      <c r="I145" s="140"/>
      <c r="J145" s="103"/>
    </row>
    <row r="146" spans="1:10" x14ac:dyDescent="0.25">
      <c r="A146" s="116" t="s">
        <v>0</v>
      </c>
      <c r="B146" s="141">
        <v>8054050</v>
      </c>
      <c r="C146" s="141">
        <v>7239649</v>
      </c>
      <c r="D146" s="102"/>
      <c r="E146" s="102"/>
      <c r="F146" s="102"/>
      <c r="G146" s="102"/>
      <c r="H146" s="102"/>
      <c r="I146" s="102"/>
      <c r="J146" s="103"/>
    </row>
    <row r="147" spans="1:10" x14ac:dyDescent="0.25">
      <c r="A147" s="116" t="s">
        <v>1</v>
      </c>
      <c r="B147" s="141">
        <v>210470</v>
      </c>
      <c r="C147" s="141">
        <v>0</v>
      </c>
      <c r="D147" s="102"/>
      <c r="E147" s="102"/>
      <c r="F147" s="102"/>
      <c r="G147" s="102"/>
      <c r="H147" s="102"/>
      <c r="I147" s="102"/>
      <c r="J147" s="103"/>
    </row>
    <row r="148" spans="1:10" x14ac:dyDescent="0.25">
      <c r="A148" s="116" t="s">
        <v>2</v>
      </c>
      <c r="B148" s="141">
        <v>10263</v>
      </c>
      <c r="C148" s="141">
        <v>0</v>
      </c>
      <c r="D148" s="102"/>
      <c r="E148" s="102"/>
      <c r="F148" s="102"/>
      <c r="G148" s="102"/>
      <c r="H148" s="102"/>
      <c r="I148" s="102"/>
      <c r="J148" s="103"/>
    </row>
    <row r="149" spans="1:10" x14ac:dyDescent="0.25">
      <c r="A149" s="116" t="s">
        <v>3</v>
      </c>
      <c r="B149" s="141">
        <v>187158</v>
      </c>
      <c r="C149" s="141">
        <v>0</v>
      </c>
      <c r="D149" s="102"/>
      <c r="E149" s="102"/>
      <c r="F149" s="102"/>
      <c r="G149" s="102"/>
      <c r="H149" s="102"/>
      <c r="I149" s="102"/>
      <c r="J149" s="103"/>
    </row>
    <row r="150" spans="1:10" x14ac:dyDescent="0.25">
      <c r="A150" s="116" t="s">
        <v>4</v>
      </c>
      <c r="B150" s="141">
        <v>13049</v>
      </c>
      <c r="C150" s="141">
        <v>0</v>
      </c>
      <c r="D150" s="102"/>
      <c r="E150" s="102"/>
      <c r="F150" s="102"/>
      <c r="G150" s="102"/>
      <c r="H150" s="102"/>
      <c r="I150" s="102"/>
      <c r="J150" s="103"/>
    </row>
    <row r="151" spans="1:10" x14ac:dyDescent="0.25">
      <c r="A151" s="116" t="s">
        <v>5</v>
      </c>
      <c r="B151" s="141">
        <v>7771533</v>
      </c>
      <c r="C151" s="141">
        <v>7205968</v>
      </c>
      <c r="D151" s="102"/>
      <c r="E151" s="102"/>
      <c r="F151" s="102"/>
      <c r="G151" s="102"/>
      <c r="H151" s="102"/>
      <c r="I151" s="102"/>
      <c r="J151" s="103"/>
    </row>
    <row r="152" spans="1:10" x14ac:dyDescent="0.25">
      <c r="A152" s="116" t="s">
        <v>6</v>
      </c>
      <c r="B152" s="141">
        <v>1214837</v>
      </c>
      <c r="C152" s="141">
        <v>926762</v>
      </c>
      <c r="D152" s="102"/>
      <c r="E152" s="102"/>
      <c r="F152" s="102"/>
      <c r="G152" s="102"/>
      <c r="H152" s="102"/>
      <c r="I152" s="102"/>
      <c r="J152" s="103"/>
    </row>
    <row r="153" spans="1:10" x14ac:dyDescent="0.25">
      <c r="A153" s="116" t="s">
        <v>7</v>
      </c>
      <c r="B153" s="141">
        <v>6556696</v>
      </c>
      <c r="C153" s="141">
        <v>6279206</v>
      </c>
      <c r="D153" s="102"/>
      <c r="E153" s="102"/>
      <c r="F153" s="102"/>
      <c r="G153" s="102"/>
      <c r="H153" s="102"/>
      <c r="I153" s="102"/>
      <c r="J153" s="103"/>
    </row>
    <row r="154" spans="1:10" x14ac:dyDescent="0.25">
      <c r="A154" s="116" t="s">
        <v>8</v>
      </c>
      <c r="B154" s="141">
        <v>0</v>
      </c>
      <c r="C154" s="141">
        <v>0</v>
      </c>
      <c r="D154" s="102"/>
      <c r="E154" s="102"/>
      <c r="F154" s="102"/>
      <c r="G154" s="102"/>
      <c r="H154" s="102"/>
      <c r="I154" s="102"/>
      <c r="J154" s="103"/>
    </row>
    <row r="155" spans="1:10" x14ac:dyDescent="0.25">
      <c r="A155" s="116" t="s">
        <v>9</v>
      </c>
      <c r="B155" s="141">
        <v>0</v>
      </c>
      <c r="C155" s="141">
        <v>0</v>
      </c>
      <c r="D155" s="102"/>
      <c r="E155" s="102"/>
      <c r="F155" s="102"/>
      <c r="G155" s="102"/>
      <c r="H155" s="102"/>
      <c r="I155" s="102"/>
      <c r="J155" s="103"/>
    </row>
    <row r="156" spans="1:10" x14ac:dyDescent="0.25">
      <c r="A156" s="116" t="s">
        <v>10</v>
      </c>
      <c r="B156" s="141">
        <v>72047</v>
      </c>
      <c r="C156" s="141">
        <v>33681</v>
      </c>
      <c r="D156" s="102"/>
      <c r="E156" s="102"/>
      <c r="F156" s="102"/>
      <c r="G156" s="102"/>
      <c r="H156" s="102"/>
      <c r="I156" s="102"/>
      <c r="J156" s="103"/>
    </row>
    <row r="157" spans="1:10" x14ac:dyDescent="0.25">
      <c r="A157" s="116" t="s">
        <v>11</v>
      </c>
      <c r="B157" s="141">
        <v>7895205</v>
      </c>
      <c r="C157" s="141">
        <v>7200814</v>
      </c>
      <c r="D157" s="102"/>
      <c r="E157" s="102"/>
      <c r="F157" s="102"/>
      <c r="G157" s="102"/>
      <c r="H157" s="102"/>
      <c r="I157" s="102"/>
      <c r="J157" s="103"/>
    </row>
    <row r="158" spans="1:10" x14ac:dyDescent="0.25">
      <c r="A158" s="116" t="s">
        <v>12</v>
      </c>
      <c r="B158" s="141">
        <v>185692</v>
      </c>
      <c r="C158" s="141">
        <v>0</v>
      </c>
      <c r="D158" s="102"/>
      <c r="E158" s="102"/>
      <c r="F158" s="102"/>
      <c r="G158" s="102"/>
      <c r="H158" s="102"/>
      <c r="I158" s="102"/>
      <c r="J158" s="103"/>
    </row>
    <row r="159" spans="1:10" x14ac:dyDescent="0.25">
      <c r="A159" s="116" t="s">
        <v>13</v>
      </c>
      <c r="B159" s="141">
        <v>3008092</v>
      </c>
      <c r="C159" s="141">
        <v>2670378</v>
      </c>
      <c r="D159" s="102"/>
      <c r="E159" s="102"/>
      <c r="F159" s="102"/>
      <c r="G159" s="102"/>
      <c r="H159" s="102"/>
      <c r="I159" s="102"/>
      <c r="J159" s="103"/>
    </row>
    <row r="160" spans="1:10" x14ac:dyDescent="0.25">
      <c r="A160" s="116" t="s">
        <v>14</v>
      </c>
      <c r="B160" s="141">
        <v>2072063</v>
      </c>
      <c r="C160" s="141">
        <v>1989754</v>
      </c>
      <c r="D160" s="102"/>
      <c r="E160" s="102"/>
      <c r="F160" s="102"/>
      <c r="G160" s="102"/>
      <c r="H160" s="102"/>
      <c r="I160" s="102"/>
      <c r="J160" s="103"/>
    </row>
    <row r="161" spans="1:10" x14ac:dyDescent="0.25">
      <c r="A161" s="116" t="s">
        <v>15</v>
      </c>
      <c r="B161" s="141">
        <v>1681027</v>
      </c>
      <c r="C161" s="141">
        <v>1586662</v>
      </c>
      <c r="D161" s="102"/>
      <c r="E161" s="102"/>
      <c r="F161" s="102"/>
      <c r="G161" s="102"/>
      <c r="H161" s="102"/>
      <c r="I161" s="102"/>
      <c r="J161" s="103"/>
    </row>
    <row r="162" spans="1:10" x14ac:dyDescent="0.25">
      <c r="A162" s="116" t="s">
        <v>16</v>
      </c>
      <c r="B162" s="141">
        <v>383071</v>
      </c>
      <c r="C162" s="141">
        <v>395261</v>
      </c>
      <c r="D162" s="102"/>
      <c r="E162" s="102"/>
      <c r="F162" s="102"/>
      <c r="G162" s="102"/>
      <c r="H162" s="102"/>
      <c r="I162" s="102"/>
      <c r="J162" s="103"/>
    </row>
    <row r="163" spans="1:10" x14ac:dyDescent="0.25">
      <c r="A163" s="116" t="s">
        <v>17</v>
      </c>
      <c r="B163" s="141">
        <v>7965</v>
      </c>
      <c r="C163" s="141">
        <v>7831</v>
      </c>
      <c r="D163" s="102"/>
      <c r="E163" s="102"/>
      <c r="F163" s="102"/>
      <c r="G163" s="102"/>
      <c r="H163" s="102"/>
      <c r="I163" s="102"/>
      <c r="J163" s="103"/>
    </row>
    <row r="164" spans="1:10" x14ac:dyDescent="0.25">
      <c r="A164" s="116" t="s">
        <v>18</v>
      </c>
      <c r="B164" s="141">
        <v>443391</v>
      </c>
      <c r="C164" s="141">
        <v>1234083</v>
      </c>
      <c r="D164" s="102"/>
      <c r="E164" s="102"/>
      <c r="F164" s="102"/>
      <c r="G164" s="102"/>
      <c r="H164" s="102"/>
      <c r="I164" s="102"/>
      <c r="J164" s="103"/>
    </row>
    <row r="165" spans="1:10" x14ac:dyDescent="0.25">
      <c r="A165" s="116" t="s">
        <v>19</v>
      </c>
      <c r="B165" s="141">
        <v>1178940</v>
      </c>
      <c r="C165" s="141">
        <v>947315</v>
      </c>
      <c r="D165" s="102"/>
      <c r="E165" s="102"/>
      <c r="F165" s="102"/>
      <c r="G165" s="102"/>
      <c r="H165" s="102"/>
      <c r="I165" s="102"/>
      <c r="J165" s="103"/>
    </row>
    <row r="166" spans="1:10" x14ac:dyDescent="0.25">
      <c r="A166" s="116" t="s">
        <v>20</v>
      </c>
      <c r="B166" s="141">
        <v>0</v>
      </c>
      <c r="C166" s="141">
        <v>0</v>
      </c>
      <c r="D166" s="102"/>
      <c r="E166" s="102"/>
      <c r="F166" s="102"/>
      <c r="G166" s="102"/>
      <c r="H166" s="102"/>
      <c r="I166" s="102"/>
      <c r="J166" s="103"/>
    </row>
    <row r="167" spans="1:10" x14ac:dyDescent="0.25">
      <c r="A167" s="116" t="s">
        <v>21</v>
      </c>
      <c r="B167" s="141">
        <v>1007027</v>
      </c>
      <c r="C167" s="141">
        <v>359284</v>
      </c>
      <c r="D167" s="102"/>
      <c r="E167" s="102"/>
      <c r="F167" s="102"/>
      <c r="G167" s="102"/>
      <c r="H167" s="102"/>
      <c r="I167" s="102"/>
      <c r="J167" s="103"/>
    </row>
    <row r="168" spans="1:10" x14ac:dyDescent="0.25">
      <c r="A168" s="116" t="s">
        <v>22</v>
      </c>
      <c r="B168" s="141">
        <v>0</v>
      </c>
      <c r="C168" s="141">
        <v>0</v>
      </c>
      <c r="D168" s="102"/>
      <c r="E168" s="102"/>
      <c r="F168" s="102"/>
      <c r="G168" s="102"/>
      <c r="H168" s="102"/>
      <c r="I168" s="102"/>
      <c r="J168" s="103"/>
    </row>
    <row r="169" spans="1:10" x14ac:dyDescent="0.25">
      <c r="A169" s="116" t="s">
        <v>23</v>
      </c>
      <c r="B169" s="141">
        <v>0</v>
      </c>
      <c r="C169" s="141">
        <v>0</v>
      </c>
      <c r="D169" s="102"/>
      <c r="E169" s="102"/>
      <c r="F169" s="102"/>
      <c r="G169" s="102"/>
      <c r="H169" s="102"/>
      <c r="I169" s="102"/>
      <c r="J169" s="103"/>
    </row>
    <row r="170" spans="1:10" x14ac:dyDescent="0.25">
      <c r="A170" s="116" t="s">
        <v>24</v>
      </c>
      <c r="B170" s="141">
        <v>158845</v>
      </c>
      <c r="C170" s="141">
        <v>38835</v>
      </c>
      <c r="D170" s="102"/>
      <c r="E170" s="102"/>
      <c r="F170" s="102"/>
      <c r="G170" s="102"/>
      <c r="H170" s="102"/>
      <c r="I170" s="102"/>
      <c r="J170" s="103"/>
    </row>
    <row r="171" spans="1:10" x14ac:dyDescent="0.25">
      <c r="A171" s="116" t="s">
        <v>25</v>
      </c>
      <c r="B171" s="141">
        <v>0</v>
      </c>
      <c r="C171" s="141">
        <v>0</v>
      </c>
      <c r="D171" s="102"/>
      <c r="E171" s="102"/>
      <c r="F171" s="102"/>
      <c r="G171" s="102"/>
      <c r="H171" s="102"/>
      <c r="I171" s="102"/>
      <c r="J171" s="103"/>
    </row>
    <row r="172" spans="1:10" x14ac:dyDescent="0.25">
      <c r="A172" s="116" t="s">
        <v>26</v>
      </c>
      <c r="B172" s="141">
        <v>0</v>
      </c>
      <c r="C172" s="141">
        <v>23818</v>
      </c>
      <c r="D172" s="102"/>
      <c r="E172" s="102"/>
      <c r="F172" s="102"/>
      <c r="G172" s="102"/>
      <c r="H172" s="102"/>
      <c r="I172" s="102"/>
      <c r="J172" s="103"/>
    </row>
    <row r="173" spans="1:10" x14ac:dyDescent="0.25">
      <c r="A173" s="116" t="s">
        <v>27</v>
      </c>
      <c r="B173" s="141">
        <v>0</v>
      </c>
      <c r="C173" s="141">
        <v>0</v>
      </c>
      <c r="D173" s="102"/>
      <c r="E173" s="102"/>
      <c r="F173" s="102"/>
      <c r="G173" s="102"/>
      <c r="H173" s="102"/>
      <c r="I173" s="102"/>
      <c r="J173" s="103"/>
    </row>
    <row r="174" spans="1:10" x14ac:dyDescent="0.25">
      <c r="A174" s="116" t="s">
        <v>28</v>
      </c>
      <c r="B174" s="141">
        <v>0</v>
      </c>
      <c r="C174" s="141">
        <v>23818</v>
      </c>
      <c r="D174" s="102"/>
      <c r="E174" s="102"/>
      <c r="F174" s="102"/>
      <c r="G174" s="102"/>
      <c r="H174" s="102"/>
      <c r="I174" s="102"/>
      <c r="J174" s="103"/>
    </row>
    <row r="175" spans="1:10" x14ac:dyDescent="0.25">
      <c r="A175" s="116" t="s">
        <v>29</v>
      </c>
      <c r="B175" s="141">
        <v>0</v>
      </c>
      <c r="C175" s="141">
        <v>0</v>
      </c>
      <c r="D175" s="102"/>
      <c r="E175" s="102"/>
      <c r="F175" s="102"/>
      <c r="G175" s="102"/>
      <c r="H175" s="102"/>
      <c r="I175" s="102"/>
      <c r="J175" s="103"/>
    </row>
    <row r="176" spans="1:10" x14ac:dyDescent="0.25">
      <c r="A176" s="116" t="s">
        <v>30</v>
      </c>
      <c r="B176" s="141">
        <v>0</v>
      </c>
      <c r="C176" s="141">
        <v>0</v>
      </c>
      <c r="D176" s="102"/>
      <c r="E176" s="102"/>
      <c r="F176" s="102"/>
      <c r="G176" s="102"/>
      <c r="H176" s="102"/>
      <c r="I176" s="102"/>
      <c r="J176" s="103"/>
    </row>
    <row r="177" spans="1:10" x14ac:dyDescent="0.25">
      <c r="A177" s="116" t="s">
        <v>31</v>
      </c>
      <c r="B177" s="141">
        <v>0</v>
      </c>
      <c r="C177" s="141">
        <v>0</v>
      </c>
      <c r="D177" s="102"/>
      <c r="E177" s="102"/>
      <c r="F177" s="102"/>
      <c r="G177" s="102"/>
      <c r="H177" s="102"/>
      <c r="I177" s="102"/>
      <c r="J177" s="103"/>
    </row>
    <row r="178" spans="1:10" x14ac:dyDescent="0.25">
      <c r="A178" s="116" t="s">
        <v>32</v>
      </c>
      <c r="B178" s="141">
        <v>0</v>
      </c>
      <c r="C178" s="141">
        <v>0</v>
      </c>
      <c r="D178" s="102"/>
      <c r="E178" s="102"/>
      <c r="F178" s="102"/>
      <c r="G178" s="102"/>
      <c r="H178" s="102"/>
      <c r="I178" s="102"/>
      <c r="J178" s="103"/>
    </row>
    <row r="179" spans="1:10" x14ac:dyDescent="0.25">
      <c r="A179" s="116" t="s">
        <v>33</v>
      </c>
      <c r="B179" s="141">
        <v>65649</v>
      </c>
      <c r="C179" s="141">
        <v>60562</v>
      </c>
      <c r="D179" s="102"/>
      <c r="E179" s="102"/>
      <c r="F179" s="102"/>
      <c r="G179" s="102"/>
      <c r="H179" s="102"/>
      <c r="I179" s="102"/>
      <c r="J179" s="103"/>
    </row>
    <row r="180" spans="1:10" x14ac:dyDescent="0.25">
      <c r="A180" s="116" t="s">
        <v>34</v>
      </c>
      <c r="B180" s="141">
        <v>0</v>
      </c>
      <c r="C180" s="141">
        <v>0</v>
      </c>
      <c r="D180" s="102"/>
      <c r="E180" s="102"/>
      <c r="F180" s="102"/>
      <c r="G180" s="102"/>
      <c r="H180" s="102"/>
      <c r="I180" s="102"/>
      <c r="J180" s="103"/>
    </row>
    <row r="181" spans="1:10" x14ac:dyDescent="0.25">
      <c r="A181" s="116" t="s">
        <v>35</v>
      </c>
      <c r="B181" s="141">
        <v>65647</v>
      </c>
      <c r="C181" s="141">
        <v>60562</v>
      </c>
      <c r="D181" s="102"/>
      <c r="E181" s="102"/>
      <c r="F181" s="102"/>
      <c r="G181" s="102"/>
      <c r="H181" s="102"/>
      <c r="I181" s="102"/>
      <c r="J181" s="103"/>
    </row>
    <row r="182" spans="1:10" x14ac:dyDescent="0.25">
      <c r="A182" s="116" t="s">
        <v>36</v>
      </c>
      <c r="B182" s="141">
        <v>2</v>
      </c>
      <c r="C182" s="141">
        <v>0</v>
      </c>
      <c r="D182" s="102"/>
      <c r="E182" s="102"/>
      <c r="F182" s="102"/>
      <c r="G182" s="102"/>
      <c r="H182" s="102"/>
      <c r="I182" s="102"/>
      <c r="J182" s="103"/>
    </row>
    <row r="183" spans="1:10" x14ac:dyDescent="0.25">
      <c r="A183" s="116" t="s">
        <v>37</v>
      </c>
      <c r="B183" s="141">
        <v>0</v>
      </c>
      <c r="C183" s="141">
        <v>0</v>
      </c>
      <c r="D183" s="102"/>
      <c r="E183" s="102"/>
      <c r="F183" s="102"/>
      <c r="G183" s="102"/>
      <c r="H183" s="102"/>
      <c r="I183" s="102"/>
      <c r="J183" s="103"/>
    </row>
    <row r="184" spans="1:10" x14ac:dyDescent="0.25">
      <c r="A184" s="116" t="s">
        <v>38</v>
      </c>
      <c r="B184" s="141">
        <v>0</v>
      </c>
      <c r="C184" s="141">
        <v>0</v>
      </c>
      <c r="D184" s="102"/>
      <c r="E184" s="102"/>
      <c r="F184" s="102"/>
      <c r="G184" s="102"/>
      <c r="H184" s="102"/>
      <c r="I184" s="102"/>
      <c r="J184" s="103"/>
    </row>
    <row r="185" spans="1:10" x14ac:dyDescent="0.25">
      <c r="A185" s="116" t="s">
        <v>39</v>
      </c>
      <c r="B185" s="141">
        <v>0</v>
      </c>
      <c r="C185" s="141">
        <v>0</v>
      </c>
      <c r="D185" s="102"/>
      <c r="E185" s="102"/>
      <c r="F185" s="102"/>
      <c r="G185" s="102"/>
      <c r="H185" s="102"/>
      <c r="I185" s="102"/>
      <c r="J185" s="103"/>
    </row>
    <row r="186" spans="1:10" x14ac:dyDescent="0.25">
      <c r="A186" s="116" t="s">
        <v>40</v>
      </c>
      <c r="B186" s="141">
        <v>65649</v>
      </c>
      <c r="C186" s="141">
        <v>36744</v>
      </c>
      <c r="D186" s="102"/>
      <c r="E186" s="102"/>
      <c r="F186" s="102"/>
      <c r="G186" s="102"/>
      <c r="H186" s="102"/>
      <c r="I186" s="102"/>
      <c r="J186" s="103"/>
    </row>
    <row r="187" spans="1:10" x14ac:dyDescent="0.25">
      <c r="A187" s="116" t="s">
        <v>41</v>
      </c>
      <c r="B187" s="141">
        <v>93196</v>
      </c>
      <c r="C187" s="141">
        <v>2091</v>
      </c>
      <c r="D187" s="102"/>
      <c r="E187" s="102"/>
      <c r="F187" s="102"/>
      <c r="G187" s="102"/>
      <c r="H187" s="102"/>
      <c r="I187" s="102"/>
      <c r="J187" s="103"/>
    </row>
    <row r="188" spans="1:10" x14ac:dyDescent="0.25">
      <c r="A188" s="116" t="s">
        <v>42</v>
      </c>
      <c r="B188" s="141">
        <v>0</v>
      </c>
      <c r="C188" s="141">
        <v>0</v>
      </c>
      <c r="D188" s="102"/>
      <c r="E188" s="102"/>
      <c r="F188" s="102"/>
      <c r="G188" s="102"/>
      <c r="H188" s="102"/>
      <c r="I188" s="102"/>
      <c r="J188" s="103"/>
    </row>
    <row r="189" spans="1:10" x14ac:dyDescent="0.25">
      <c r="A189" s="116" t="s">
        <v>43</v>
      </c>
      <c r="B189" s="141">
        <v>21425</v>
      </c>
      <c r="C189" s="141">
        <v>35759</v>
      </c>
      <c r="D189" s="102"/>
      <c r="E189" s="102"/>
      <c r="F189" s="102"/>
      <c r="G189" s="102"/>
      <c r="H189" s="102"/>
      <c r="I189" s="102"/>
      <c r="J189" s="103"/>
    </row>
    <row r="190" spans="1:10" x14ac:dyDescent="0.25">
      <c r="A190" s="116" t="s">
        <v>44</v>
      </c>
      <c r="B190" s="141">
        <v>3524</v>
      </c>
      <c r="C190" s="141">
        <v>25600</v>
      </c>
      <c r="D190" s="102"/>
      <c r="E190" s="102"/>
      <c r="F190" s="102"/>
      <c r="G190" s="102"/>
      <c r="H190" s="102"/>
      <c r="I190" s="102"/>
      <c r="J190" s="103"/>
    </row>
    <row r="191" spans="1:10" x14ac:dyDescent="0.25">
      <c r="A191" s="116" t="s">
        <v>45</v>
      </c>
      <c r="B191" s="141">
        <v>0</v>
      </c>
      <c r="C191" s="141">
        <v>0</v>
      </c>
      <c r="D191" s="102"/>
      <c r="E191" s="102"/>
      <c r="F191" s="102"/>
      <c r="G191" s="102"/>
      <c r="H191" s="102"/>
      <c r="I191" s="102"/>
      <c r="J191" s="103"/>
    </row>
    <row r="192" spans="1:10" x14ac:dyDescent="0.25">
      <c r="A192" s="116" t="s">
        <v>46</v>
      </c>
      <c r="B192" s="141">
        <v>0</v>
      </c>
      <c r="C192" s="141">
        <v>0</v>
      </c>
      <c r="D192" s="102"/>
      <c r="E192" s="102"/>
      <c r="F192" s="102"/>
      <c r="G192" s="102"/>
      <c r="H192" s="102"/>
      <c r="I192" s="102"/>
      <c r="J192" s="103"/>
    </row>
    <row r="193" spans="1:10" x14ac:dyDescent="0.25">
      <c r="A193" s="116" t="s">
        <v>47</v>
      </c>
      <c r="B193" s="141">
        <v>0</v>
      </c>
      <c r="C193" s="141">
        <v>0</v>
      </c>
      <c r="D193" s="102"/>
      <c r="E193" s="102"/>
      <c r="F193" s="102"/>
      <c r="G193" s="102"/>
      <c r="H193" s="102"/>
      <c r="I193" s="102"/>
      <c r="J193" s="103"/>
    </row>
    <row r="194" spans="1:10" x14ac:dyDescent="0.25">
      <c r="A194" s="116" t="s">
        <v>48</v>
      </c>
      <c r="B194" s="141">
        <v>0</v>
      </c>
      <c r="C194" s="141">
        <v>0</v>
      </c>
      <c r="D194" s="102"/>
      <c r="E194" s="102"/>
      <c r="F194" s="102"/>
      <c r="G194" s="102"/>
      <c r="H194" s="102"/>
      <c r="I194" s="102"/>
      <c r="J194" s="103"/>
    </row>
    <row r="195" spans="1:10" x14ac:dyDescent="0.25">
      <c r="A195" s="116" t="s">
        <v>49</v>
      </c>
      <c r="B195" s="141">
        <v>2192</v>
      </c>
      <c r="C195" s="141">
        <v>0</v>
      </c>
      <c r="D195" s="102"/>
      <c r="E195" s="102"/>
      <c r="F195" s="102"/>
      <c r="G195" s="102"/>
      <c r="H195" s="102"/>
      <c r="I195" s="102"/>
      <c r="J195" s="103"/>
    </row>
    <row r="196" spans="1:10" x14ac:dyDescent="0.25">
      <c r="A196" s="116" t="s">
        <v>50</v>
      </c>
      <c r="B196" s="141">
        <v>10489</v>
      </c>
      <c r="C196" s="141">
        <v>0</v>
      </c>
      <c r="D196" s="102"/>
      <c r="E196" s="102"/>
      <c r="F196" s="102"/>
      <c r="G196" s="102"/>
      <c r="H196" s="102"/>
      <c r="I196" s="102"/>
      <c r="J196" s="103"/>
    </row>
    <row r="197" spans="1:10" x14ac:dyDescent="0.25">
      <c r="A197" s="116" t="s">
        <v>51</v>
      </c>
      <c r="B197" s="141">
        <v>0</v>
      </c>
      <c r="C197" s="141">
        <v>0</v>
      </c>
      <c r="D197" s="102"/>
      <c r="E197" s="102"/>
      <c r="F197" s="102"/>
      <c r="G197" s="102"/>
      <c r="H197" s="102"/>
      <c r="I197" s="102"/>
      <c r="J197" s="103"/>
    </row>
    <row r="198" spans="1:10" x14ac:dyDescent="0.25">
      <c r="A198" s="116" t="s">
        <v>52</v>
      </c>
      <c r="B198" s="141">
        <v>5220</v>
      </c>
      <c r="C198" s="141">
        <v>10159</v>
      </c>
      <c r="D198" s="102"/>
      <c r="E198" s="102"/>
      <c r="F198" s="102"/>
      <c r="G198" s="102"/>
      <c r="H198" s="102"/>
      <c r="I198" s="102"/>
      <c r="J198" s="103"/>
    </row>
    <row r="199" spans="1:10" x14ac:dyDescent="0.25">
      <c r="A199" s="116" t="s">
        <v>53</v>
      </c>
      <c r="B199" s="141">
        <v>8909</v>
      </c>
      <c r="C199" s="141">
        <v>35578</v>
      </c>
      <c r="D199" s="102"/>
      <c r="E199" s="102"/>
      <c r="F199" s="102"/>
      <c r="G199" s="102"/>
      <c r="H199" s="102"/>
      <c r="I199" s="102"/>
      <c r="J199" s="103"/>
    </row>
    <row r="200" spans="1:10" x14ac:dyDescent="0.25">
      <c r="A200" s="116" t="s">
        <v>54</v>
      </c>
      <c r="B200" s="141">
        <v>0</v>
      </c>
      <c r="C200" s="141">
        <v>27409</v>
      </c>
      <c r="D200" s="102"/>
      <c r="E200" s="102"/>
      <c r="F200" s="102"/>
      <c r="G200" s="102"/>
      <c r="H200" s="102"/>
      <c r="I200" s="102"/>
      <c r="J200" s="103"/>
    </row>
    <row r="201" spans="1:10" x14ac:dyDescent="0.25">
      <c r="A201" s="116" t="s">
        <v>55</v>
      </c>
      <c r="B201" s="141">
        <v>0</v>
      </c>
      <c r="C201" s="141">
        <v>0</v>
      </c>
      <c r="D201" s="102"/>
      <c r="E201" s="102"/>
      <c r="F201" s="102"/>
      <c r="G201" s="102"/>
      <c r="H201" s="102"/>
      <c r="I201" s="102"/>
      <c r="J201" s="103"/>
    </row>
    <row r="202" spans="1:10" x14ac:dyDescent="0.25">
      <c r="A202" s="116" t="s">
        <v>56</v>
      </c>
      <c r="B202" s="141">
        <v>0</v>
      </c>
      <c r="C202" s="141">
        <v>0</v>
      </c>
      <c r="D202" s="102"/>
      <c r="E202" s="102"/>
      <c r="F202" s="102"/>
      <c r="G202" s="102"/>
      <c r="H202" s="102"/>
      <c r="I202" s="102"/>
      <c r="J202" s="103"/>
    </row>
    <row r="203" spans="1:10" x14ac:dyDescent="0.25">
      <c r="A203" s="116" t="s">
        <v>57</v>
      </c>
      <c r="B203" s="141">
        <v>0</v>
      </c>
      <c r="C203" s="141">
        <v>0</v>
      </c>
      <c r="D203" s="102"/>
      <c r="E203" s="102"/>
      <c r="F203" s="102"/>
      <c r="G203" s="102"/>
      <c r="H203" s="102"/>
      <c r="I203" s="102"/>
      <c r="J203" s="103"/>
    </row>
    <row r="204" spans="1:10" x14ac:dyDescent="0.25">
      <c r="A204" s="116" t="s">
        <v>58</v>
      </c>
      <c r="B204" s="141">
        <v>0</v>
      </c>
      <c r="C204" s="141">
        <v>0</v>
      </c>
      <c r="D204" s="102"/>
      <c r="E204" s="102"/>
      <c r="F204" s="102"/>
      <c r="G204" s="102"/>
      <c r="H204" s="102"/>
      <c r="I204" s="102"/>
      <c r="J204" s="103"/>
    </row>
    <row r="205" spans="1:10" x14ac:dyDescent="0.25">
      <c r="A205" s="116" t="s">
        <v>59</v>
      </c>
      <c r="B205" s="141">
        <v>0</v>
      </c>
      <c r="C205" s="141">
        <v>0</v>
      </c>
      <c r="D205" s="102"/>
      <c r="E205" s="102"/>
      <c r="F205" s="102"/>
      <c r="G205" s="102"/>
      <c r="H205" s="102"/>
      <c r="I205" s="102"/>
      <c r="J205" s="103"/>
    </row>
    <row r="206" spans="1:10" x14ac:dyDescent="0.25">
      <c r="A206" s="116" t="s">
        <v>60</v>
      </c>
      <c r="B206" s="141">
        <v>0</v>
      </c>
      <c r="C206" s="141">
        <v>0</v>
      </c>
      <c r="D206" s="102"/>
      <c r="E206" s="102"/>
      <c r="F206" s="102"/>
      <c r="G206" s="102"/>
      <c r="H206" s="102"/>
      <c r="I206" s="102"/>
      <c r="J206" s="103"/>
    </row>
    <row r="207" spans="1:10" x14ac:dyDescent="0.25">
      <c r="A207" s="116" t="s">
        <v>61</v>
      </c>
      <c r="B207" s="141">
        <v>140</v>
      </c>
      <c r="C207" s="141">
        <v>2230</v>
      </c>
      <c r="D207" s="102"/>
      <c r="E207" s="102"/>
      <c r="F207" s="102"/>
      <c r="G207" s="102"/>
      <c r="H207" s="102"/>
      <c r="I207" s="102"/>
      <c r="J207" s="103"/>
    </row>
    <row r="208" spans="1:10" x14ac:dyDescent="0.25">
      <c r="A208" s="116" t="s">
        <v>62</v>
      </c>
      <c r="B208" s="141">
        <v>8769</v>
      </c>
      <c r="C208" s="141">
        <v>5939</v>
      </c>
      <c r="D208" s="102"/>
      <c r="E208" s="102"/>
      <c r="F208" s="102"/>
      <c r="G208" s="102"/>
      <c r="H208" s="102"/>
      <c r="I208" s="102"/>
      <c r="J208" s="103"/>
    </row>
    <row r="209" spans="1:10" x14ac:dyDescent="0.25">
      <c r="A209" s="116" t="s">
        <v>63</v>
      </c>
      <c r="B209" s="141">
        <v>12516</v>
      </c>
      <c r="C209" s="141">
        <v>181</v>
      </c>
      <c r="D209" s="102"/>
      <c r="E209" s="102"/>
      <c r="F209" s="102"/>
      <c r="G209" s="102"/>
      <c r="H209" s="102"/>
      <c r="I209" s="102"/>
      <c r="J209" s="103"/>
    </row>
    <row r="210" spans="1:10" x14ac:dyDescent="0.25">
      <c r="A210" s="116" t="s">
        <v>64</v>
      </c>
      <c r="B210" s="141">
        <v>0</v>
      </c>
      <c r="C210" s="141">
        <v>0</v>
      </c>
      <c r="D210" s="102"/>
      <c r="E210" s="102"/>
      <c r="F210" s="102"/>
      <c r="G210" s="102"/>
      <c r="H210" s="102"/>
      <c r="I210" s="102"/>
      <c r="J210" s="103"/>
    </row>
    <row r="211" spans="1:10" x14ac:dyDescent="0.25">
      <c r="A211" s="116" t="s">
        <v>65</v>
      </c>
      <c r="B211" s="141">
        <v>0</v>
      </c>
      <c r="C211" s="141">
        <v>0</v>
      </c>
      <c r="D211" s="102"/>
      <c r="E211" s="102"/>
      <c r="F211" s="102"/>
      <c r="G211" s="102"/>
      <c r="H211" s="102"/>
      <c r="I211" s="102"/>
      <c r="J211" s="103"/>
    </row>
    <row r="212" spans="1:10" x14ac:dyDescent="0.25">
      <c r="A212" s="116" t="s">
        <v>66</v>
      </c>
      <c r="B212" s="141">
        <v>0</v>
      </c>
      <c r="C212" s="141">
        <v>0</v>
      </c>
      <c r="D212" s="102"/>
      <c r="E212" s="102"/>
      <c r="F212" s="102"/>
      <c r="G212" s="102"/>
      <c r="H212" s="102"/>
      <c r="I212" s="102"/>
      <c r="J212" s="103"/>
    </row>
    <row r="213" spans="1:10" x14ac:dyDescent="0.25">
      <c r="A213" s="116" t="s">
        <v>67</v>
      </c>
      <c r="B213" s="141">
        <v>0</v>
      </c>
      <c r="C213" s="141">
        <v>0</v>
      </c>
      <c r="D213" s="102"/>
      <c r="E213" s="102"/>
      <c r="F213" s="102"/>
      <c r="G213" s="102"/>
      <c r="H213" s="102"/>
      <c r="I213" s="102"/>
      <c r="J213" s="103"/>
    </row>
    <row r="214" spans="1:10" x14ac:dyDescent="0.25">
      <c r="A214" s="116" t="s">
        <v>68</v>
      </c>
      <c r="B214" s="141">
        <v>0</v>
      </c>
      <c r="C214" s="141">
        <v>0</v>
      </c>
      <c r="D214" s="102"/>
      <c r="E214" s="102"/>
      <c r="F214" s="102"/>
      <c r="G214" s="102"/>
      <c r="H214" s="102"/>
      <c r="I214" s="102"/>
      <c r="J214" s="103"/>
    </row>
    <row r="215" spans="1:10" x14ac:dyDescent="0.25">
      <c r="A215" s="116" t="s">
        <v>69</v>
      </c>
      <c r="B215" s="141">
        <v>0</v>
      </c>
      <c r="C215" s="141">
        <v>0</v>
      </c>
      <c r="D215" s="102"/>
      <c r="E215" s="102"/>
      <c r="F215" s="102"/>
      <c r="G215" s="102"/>
      <c r="H215" s="102"/>
      <c r="I215" s="102"/>
      <c r="J215" s="103"/>
    </row>
    <row r="216" spans="1:10" x14ac:dyDescent="0.25">
      <c r="A216" s="116" t="s">
        <v>70</v>
      </c>
      <c r="B216" s="141">
        <v>0</v>
      </c>
      <c r="C216" s="141">
        <v>0</v>
      </c>
      <c r="D216" s="102"/>
      <c r="E216" s="102"/>
      <c r="F216" s="102"/>
      <c r="G216" s="102"/>
      <c r="H216" s="102"/>
      <c r="I216" s="102"/>
      <c r="J216" s="103"/>
    </row>
    <row r="217" spans="1:10" x14ac:dyDescent="0.25">
      <c r="A217" s="116" t="s">
        <v>71</v>
      </c>
      <c r="B217" s="141">
        <v>0</v>
      </c>
      <c r="C217" s="141">
        <v>0</v>
      </c>
      <c r="D217" s="102"/>
      <c r="E217" s="102"/>
      <c r="F217" s="102"/>
      <c r="G217" s="102"/>
      <c r="H217" s="102"/>
      <c r="I217" s="102"/>
      <c r="J217" s="103"/>
    </row>
    <row r="218" spans="1:10" x14ac:dyDescent="0.25">
      <c r="A218" s="116" t="s">
        <v>72</v>
      </c>
      <c r="B218" s="141">
        <v>0</v>
      </c>
      <c r="C218" s="141">
        <v>0</v>
      </c>
      <c r="D218" s="102"/>
      <c r="E218" s="102"/>
      <c r="F218" s="102"/>
      <c r="G218" s="102"/>
      <c r="H218" s="102"/>
      <c r="I218" s="102"/>
      <c r="J218" s="103"/>
    </row>
    <row r="219" spans="1:10" x14ac:dyDescent="0.25">
      <c r="A219" s="116" t="s">
        <v>73</v>
      </c>
      <c r="B219" s="141">
        <v>0</v>
      </c>
      <c r="C219" s="141">
        <v>0</v>
      </c>
      <c r="D219" s="102"/>
      <c r="E219" s="102"/>
      <c r="F219" s="102"/>
      <c r="G219" s="102"/>
      <c r="H219" s="102"/>
      <c r="I219" s="102"/>
      <c r="J219" s="103"/>
    </row>
    <row r="220" spans="1:10" x14ac:dyDescent="0.25">
      <c r="A220" s="116" t="s">
        <v>74</v>
      </c>
      <c r="B220" s="141">
        <v>0</v>
      </c>
      <c r="C220" s="141">
        <v>0</v>
      </c>
      <c r="D220" s="102"/>
      <c r="E220" s="102"/>
      <c r="F220" s="102"/>
      <c r="G220" s="102"/>
      <c r="H220" s="102"/>
      <c r="I220" s="102"/>
      <c r="J220" s="103"/>
    </row>
    <row r="221" spans="1:10" x14ac:dyDescent="0.25">
      <c r="A221" s="116" t="s">
        <v>75</v>
      </c>
      <c r="B221" s="141">
        <v>0</v>
      </c>
      <c r="C221" s="141">
        <v>0</v>
      </c>
      <c r="D221" s="102"/>
      <c r="E221" s="102"/>
      <c r="F221" s="102"/>
      <c r="G221" s="102"/>
      <c r="H221" s="102"/>
      <c r="I221" s="102"/>
      <c r="J221" s="103"/>
    </row>
    <row r="222" spans="1:10" x14ac:dyDescent="0.25">
      <c r="A222" s="116" t="s">
        <v>76</v>
      </c>
      <c r="B222" s="141">
        <v>0</v>
      </c>
      <c r="C222" s="141">
        <v>0</v>
      </c>
      <c r="D222" s="102"/>
      <c r="E222" s="102"/>
      <c r="F222" s="102"/>
      <c r="G222" s="102"/>
      <c r="H222" s="102"/>
      <c r="I222" s="102"/>
      <c r="J222" s="103"/>
    </row>
    <row r="223" spans="1:10" x14ac:dyDescent="0.25">
      <c r="A223" s="116" t="s">
        <v>77</v>
      </c>
      <c r="B223" s="141">
        <v>0</v>
      </c>
      <c r="C223" s="141">
        <v>0</v>
      </c>
      <c r="D223" s="102"/>
      <c r="E223" s="102"/>
      <c r="F223" s="102"/>
      <c r="G223" s="102"/>
      <c r="H223" s="102"/>
      <c r="I223" s="102"/>
      <c r="J223" s="103"/>
    </row>
    <row r="224" spans="1:10" x14ac:dyDescent="0.25">
      <c r="A224" s="116" t="s">
        <v>78</v>
      </c>
      <c r="B224" s="141">
        <v>0</v>
      </c>
      <c r="C224" s="141">
        <v>0</v>
      </c>
      <c r="D224" s="102"/>
      <c r="E224" s="102"/>
      <c r="F224" s="102"/>
      <c r="G224" s="102"/>
      <c r="H224" s="102"/>
      <c r="I224" s="102"/>
      <c r="J224" s="103"/>
    </row>
    <row r="225" spans="1:10" x14ac:dyDescent="0.25">
      <c r="A225" s="116" t="s">
        <v>79</v>
      </c>
      <c r="B225" s="141">
        <v>0</v>
      </c>
      <c r="C225" s="141">
        <v>0</v>
      </c>
      <c r="D225" s="102"/>
      <c r="E225" s="102"/>
      <c r="F225" s="102"/>
      <c r="G225" s="102"/>
      <c r="H225" s="102"/>
      <c r="I225" s="102"/>
      <c r="J225" s="103"/>
    </row>
    <row r="226" spans="1:10" x14ac:dyDescent="0.25">
      <c r="A226" s="116" t="s">
        <v>80</v>
      </c>
      <c r="B226" s="141">
        <v>0</v>
      </c>
      <c r="C226" s="141">
        <v>0</v>
      </c>
      <c r="D226" s="102"/>
      <c r="E226" s="102"/>
      <c r="F226" s="102"/>
      <c r="G226" s="102"/>
      <c r="H226" s="102"/>
      <c r="I226" s="102"/>
      <c r="J226" s="103"/>
    </row>
    <row r="227" spans="1:10" x14ac:dyDescent="0.25">
      <c r="A227" s="116" t="s">
        <v>81</v>
      </c>
      <c r="B227" s="141">
        <v>0</v>
      </c>
      <c r="C227" s="141">
        <v>0</v>
      </c>
      <c r="D227" s="102"/>
      <c r="E227" s="102"/>
      <c r="F227" s="102"/>
      <c r="G227" s="102"/>
      <c r="H227" s="102"/>
      <c r="I227" s="102"/>
      <c r="J227" s="103"/>
    </row>
    <row r="228" spans="1:10" x14ac:dyDescent="0.25">
      <c r="A228" s="116" t="s">
        <v>82</v>
      </c>
      <c r="B228" s="141">
        <v>0</v>
      </c>
      <c r="C228" s="141">
        <v>0</v>
      </c>
      <c r="D228" s="102"/>
      <c r="E228" s="102"/>
      <c r="F228" s="102"/>
      <c r="G228" s="102"/>
      <c r="H228" s="102"/>
      <c r="I228" s="102"/>
      <c r="J228" s="103"/>
    </row>
    <row r="229" spans="1:10" x14ac:dyDescent="0.25">
      <c r="A229" s="116" t="s">
        <v>83</v>
      </c>
      <c r="B229" s="141">
        <v>0</v>
      </c>
      <c r="C229" s="141">
        <v>0</v>
      </c>
      <c r="D229" s="102"/>
      <c r="E229" s="102"/>
      <c r="F229" s="102"/>
      <c r="G229" s="102"/>
      <c r="H229" s="102"/>
      <c r="I229" s="102"/>
      <c r="J229" s="103"/>
    </row>
    <row r="230" spans="1:10" x14ac:dyDescent="0.25">
      <c r="A230" s="116" t="s">
        <v>84</v>
      </c>
      <c r="B230" s="141">
        <v>0</v>
      </c>
      <c r="C230" s="141">
        <v>0</v>
      </c>
      <c r="D230" s="102"/>
      <c r="E230" s="102"/>
      <c r="F230" s="102"/>
      <c r="G230" s="102"/>
      <c r="H230" s="102"/>
      <c r="I230" s="102"/>
      <c r="J230" s="103"/>
    </row>
    <row r="231" spans="1:10" x14ac:dyDescent="0.25">
      <c r="A231" s="116" t="s">
        <v>85</v>
      </c>
      <c r="B231" s="141">
        <v>0</v>
      </c>
      <c r="C231" s="141">
        <v>0</v>
      </c>
      <c r="D231" s="102"/>
      <c r="E231" s="102"/>
      <c r="F231" s="102"/>
      <c r="G231" s="102"/>
      <c r="H231" s="102"/>
      <c r="I231" s="102"/>
      <c r="J231" s="103"/>
    </row>
    <row r="232" spans="1:10" x14ac:dyDescent="0.25">
      <c r="A232" s="116" t="s">
        <v>86</v>
      </c>
      <c r="B232" s="141">
        <v>0</v>
      </c>
      <c r="C232" s="141">
        <v>0</v>
      </c>
      <c r="D232" s="102"/>
      <c r="E232" s="102"/>
      <c r="F232" s="102"/>
      <c r="G232" s="102"/>
      <c r="H232" s="102"/>
      <c r="I232" s="102"/>
      <c r="J232" s="103"/>
    </row>
    <row r="233" spans="1:10" x14ac:dyDescent="0.25">
      <c r="A233" s="116" t="s">
        <v>87</v>
      </c>
      <c r="B233" s="141">
        <v>0</v>
      </c>
      <c r="C233" s="141">
        <v>0</v>
      </c>
      <c r="D233" s="102"/>
      <c r="E233" s="102"/>
      <c r="F233" s="102"/>
      <c r="G233" s="102"/>
      <c r="H233" s="102"/>
      <c r="I233" s="102"/>
      <c r="J233" s="103"/>
    </row>
    <row r="234" spans="1:10" x14ac:dyDescent="0.25">
      <c r="A234" s="116" t="s">
        <v>88</v>
      </c>
      <c r="B234" s="141">
        <v>0</v>
      </c>
      <c r="C234" s="141">
        <v>0</v>
      </c>
      <c r="D234" s="102"/>
      <c r="E234" s="102"/>
      <c r="F234" s="102"/>
      <c r="G234" s="102"/>
      <c r="H234" s="102"/>
      <c r="I234" s="102"/>
      <c r="J234" s="103"/>
    </row>
    <row r="235" spans="1:10" x14ac:dyDescent="0.25">
      <c r="A235" s="116" t="s">
        <v>89</v>
      </c>
      <c r="B235" s="141">
        <v>0</v>
      </c>
      <c r="C235" s="141">
        <v>0</v>
      </c>
      <c r="D235" s="102"/>
      <c r="E235" s="102"/>
      <c r="F235" s="102"/>
      <c r="G235" s="102"/>
      <c r="H235" s="102"/>
      <c r="I235" s="102"/>
      <c r="J235" s="103"/>
    </row>
    <row r="236" spans="1:10" x14ac:dyDescent="0.25">
      <c r="A236" s="116" t="s">
        <v>90</v>
      </c>
      <c r="B236" s="141">
        <v>0</v>
      </c>
      <c r="C236" s="141">
        <v>0</v>
      </c>
      <c r="D236" s="102"/>
      <c r="E236" s="102"/>
      <c r="F236" s="102"/>
      <c r="G236" s="102"/>
      <c r="H236" s="102"/>
      <c r="I236" s="102"/>
      <c r="J236" s="103"/>
    </row>
    <row r="237" spans="1:10" x14ac:dyDescent="0.25">
      <c r="A237" s="116" t="s">
        <v>91</v>
      </c>
      <c r="B237" s="141">
        <v>0</v>
      </c>
      <c r="C237" s="141">
        <v>0</v>
      </c>
      <c r="D237" s="102"/>
      <c r="E237" s="102"/>
      <c r="F237" s="102"/>
      <c r="G237" s="102"/>
      <c r="H237" s="102"/>
      <c r="I237" s="102"/>
      <c r="J237" s="103"/>
    </row>
    <row r="238" spans="1:10" x14ac:dyDescent="0.25">
      <c r="A238" s="116" t="s">
        <v>92</v>
      </c>
      <c r="B238" s="141">
        <v>0</v>
      </c>
      <c r="C238" s="141">
        <v>0</v>
      </c>
      <c r="D238" s="102"/>
      <c r="E238" s="102"/>
      <c r="F238" s="102"/>
      <c r="G238" s="102"/>
      <c r="H238" s="102"/>
      <c r="I238" s="102"/>
      <c r="J238" s="103"/>
    </row>
    <row r="239" spans="1:10" x14ac:dyDescent="0.25">
      <c r="A239" s="116" t="s">
        <v>93</v>
      </c>
      <c r="B239" s="141">
        <v>0</v>
      </c>
      <c r="C239" s="141">
        <v>0</v>
      </c>
      <c r="D239" s="102"/>
      <c r="E239" s="102"/>
      <c r="F239" s="102"/>
      <c r="G239" s="102"/>
      <c r="H239" s="102"/>
      <c r="I239" s="102"/>
      <c r="J239" s="103"/>
    </row>
    <row r="240" spans="1:10" x14ac:dyDescent="0.25">
      <c r="A240" s="116" t="s">
        <v>94</v>
      </c>
      <c r="B240" s="141">
        <v>1400</v>
      </c>
      <c r="C240" s="141">
        <v>19723</v>
      </c>
      <c r="D240" s="102"/>
      <c r="E240" s="102"/>
      <c r="F240" s="102"/>
      <c r="G240" s="102"/>
      <c r="H240" s="102"/>
      <c r="I240" s="102"/>
      <c r="J240" s="103"/>
    </row>
    <row r="241" spans="1:10" x14ac:dyDescent="0.25">
      <c r="A241" s="116" t="s">
        <v>95</v>
      </c>
      <c r="B241" s="141">
        <v>94298</v>
      </c>
      <c r="C241" s="141">
        <v>7793</v>
      </c>
      <c r="D241" s="102"/>
      <c r="E241" s="102"/>
      <c r="F241" s="102"/>
      <c r="G241" s="102"/>
      <c r="H241" s="102"/>
      <c r="I241" s="102"/>
      <c r="J241" s="103"/>
    </row>
    <row r="242" spans="1:10" x14ac:dyDescent="0.25">
      <c r="A242" s="116" t="s">
        <v>96</v>
      </c>
      <c r="B242" s="141">
        <v>12814</v>
      </c>
      <c r="C242" s="141">
        <v>14202</v>
      </c>
      <c r="D242" s="102"/>
      <c r="E242" s="102"/>
      <c r="F242" s="102"/>
      <c r="G242" s="102"/>
      <c r="H242" s="102"/>
      <c r="I242" s="102"/>
      <c r="J242" s="103"/>
    </row>
    <row r="243" spans="1:10" x14ac:dyDescent="0.25">
      <c r="A243" s="116">
        <v>298</v>
      </c>
      <c r="B243" s="141">
        <v>0</v>
      </c>
      <c r="C243" s="141">
        <v>0</v>
      </c>
      <c r="D243" s="102"/>
      <c r="E243" s="102"/>
      <c r="F243" s="102"/>
      <c r="G243" s="102"/>
      <c r="H243" s="102"/>
      <c r="I243" s="102"/>
      <c r="J243" s="103"/>
    </row>
    <row r="244" spans="1:10" x14ac:dyDescent="0.25">
      <c r="A244" s="116">
        <v>299</v>
      </c>
      <c r="B244" s="141">
        <v>0</v>
      </c>
      <c r="C244" s="141">
        <v>0</v>
      </c>
      <c r="D244" s="102"/>
      <c r="E244" s="102"/>
      <c r="F244" s="102"/>
      <c r="G244" s="102"/>
      <c r="H244" s="102"/>
      <c r="I244" s="102"/>
      <c r="J244" s="103"/>
    </row>
    <row r="245" spans="1:10" x14ac:dyDescent="0.25">
      <c r="A245" s="116">
        <v>300</v>
      </c>
      <c r="B245" s="141">
        <v>0</v>
      </c>
      <c r="C245" s="141">
        <v>0</v>
      </c>
      <c r="D245" s="102"/>
      <c r="E245" s="102"/>
      <c r="F245" s="102"/>
      <c r="G245" s="102"/>
      <c r="H245" s="102"/>
      <c r="I245" s="102"/>
      <c r="J245" s="103"/>
    </row>
    <row r="246" spans="1:10" x14ac:dyDescent="0.25">
      <c r="A246" s="116">
        <v>301</v>
      </c>
      <c r="B246" s="141">
        <v>0</v>
      </c>
      <c r="C246" s="141">
        <v>0</v>
      </c>
      <c r="D246" s="102"/>
      <c r="E246" s="102"/>
      <c r="F246" s="102"/>
      <c r="G246" s="102"/>
      <c r="H246" s="102"/>
      <c r="I246" s="102"/>
      <c r="J246" s="103"/>
    </row>
    <row r="247" spans="1:10" x14ac:dyDescent="0.25">
      <c r="A247" s="116">
        <v>302</v>
      </c>
      <c r="B247" s="141">
        <v>12814</v>
      </c>
      <c r="C247" s="141">
        <v>14202</v>
      </c>
      <c r="D247" s="102"/>
      <c r="E247" s="102"/>
      <c r="F247" s="102"/>
      <c r="G247" s="102"/>
      <c r="H247" s="102"/>
      <c r="I247" s="102"/>
      <c r="J247" s="103"/>
    </row>
    <row r="248" spans="1:10" x14ac:dyDescent="0.25">
      <c r="A248" s="116">
        <v>303</v>
      </c>
      <c r="B248" s="141">
        <v>0</v>
      </c>
      <c r="C248" s="141">
        <v>0</v>
      </c>
      <c r="D248" s="102"/>
      <c r="E248" s="102"/>
      <c r="F248" s="102"/>
      <c r="G248" s="102"/>
      <c r="H248" s="102"/>
      <c r="I248" s="102"/>
      <c r="J248" s="103"/>
    </row>
    <row r="249" spans="1:10" x14ac:dyDescent="0.25">
      <c r="A249" s="116">
        <v>304</v>
      </c>
      <c r="B249" s="141">
        <v>0</v>
      </c>
      <c r="C249" s="141">
        <v>0</v>
      </c>
      <c r="D249" s="102"/>
      <c r="E249" s="102"/>
      <c r="F249" s="102"/>
      <c r="G249" s="102"/>
      <c r="H249" s="102"/>
      <c r="I249" s="102"/>
      <c r="J249" s="103"/>
    </row>
    <row r="250" spans="1:10" x14ac:dyDescent="0.25">
      <c r="A250" s="116">
        <v>305</v>
      </c>
      <c r="B250" s="141">
        <v>0</v>
      </c>
      <c r="C250" s="141">
        <v>0</v>
      </c>
      <c r="D250" s="102"/>
      <c r="E250" s="102"/>
      <c r="F250" s="102"/>
      <c r="G250" s="102"/>
      <c r="H250" s="102"/>
      <c r="I250" s="102"/>
      <c r="J250" s="103"/>
    </row>
    <row r="251" spans="1:10" x14ac:dyDescent="0.25">
      <c r="A251" s="116">
        <v>306</v>
      </c>
      <c r="B251" s="141">
        <v>0</v>
      </c>
      <c r="C251" s="141">
        <v>0</v>
      </c>
      <c r="D251" s="102"/>
      <c r="E251" s="102"/>
      <c r="F251" s="102"/>
      <c r="G251" s="102"/>
      <c r="H251" s="102"/>
      <c r="I251" s="102"/>
      <c r="J251" s="103"/>
    </row>
    <row r="252" spans="1:10" x14ac:dyDescent="0.25">
      <c r="A252" s="116">
        <v>307</v>
      </c>
      <c r="B252" s="141">
        <v>0</v>
      </c>
      <c r="C252" s="141">
        <v>0</v>
      </c>
      <c r="D252" s="102"/>
      <c r="E252" s="102"/>
      <c r="F252" s="102"/>
      <c r="G252" s="102"/>
      <c r="H252" s="102"/>
      <c r="I252" s="102"/>
      <c r="J252" s="103"/>
    </row>
    <row r="253" spans="1:10" x14ac:dyDescent="0.25">
      <c r="A253" s="116">
        <v>308</v>
      </c>
      <c r="B253" s="141">
        <v>0</v>
      </c>
      <c r="C253" s="141">
        <v>0</v>
      </c>
      <c r="D253" s="102"/>
      <c r="E253" s="102"/>
      <c r="F253" s="102"/>
      <c r="G253" s="102"/>
      <c r="H253" s="102"/>
      <c r="I253" s="102"/>
      <c r="J253" s="103"/>
    </row>
    <row r="254" spans="1:10" x14ac:dyDescent="0.25">
      <c r="A254" s="116">
        <v>309</v>
      </c>
      <c r="B254" s="141">
        <v>0</v>
      </c>
      <c r="C254" s="141">
        <v>0</v>
      </c>
      <c r="D254" s="102"/>
      <c r="E254" s="102"/>
      <c r="F254" s="102"/>
      <c r="G254" s="102"/>
      <c r="H254" s="102"/>
      <c r="I254" s="102"/>
      <c r="J254" s="103"/>
    </row>
    <row r="255" spans="1:10" x14ac:dyDescent="0.25">
      <c r="A255" s="116">
        <v>310</v>
      </c>
      <c r="B255" s="141">
        <v>0</v>
      </c>
      <c r="C255" s="141">
        <v>0</v>
      </c>
      <c r="D255" s="102"/>
      <c r="E255" s="102"/>
      <c r="F255" s="102"/>
      <c r="G255" s="102"/>
      <c r="H255" s="102"/>
      <c r="I255" s="102"/>
      <c r="J255" s="103"/>
    </row>
    <row r="256" spans="1:10" x14ac:dyDescent="0.25">
      <c r="A256" s="116">
        <v>311</v>
      </c>
      <c r="B256" s="141">
        <v>12814</v>
      </c>
      <c r="C256" s="141">
        <v>14202</v>
      </c>
      <c r="D256" s="102"/>
      <c r="E256" s="102"/>
      <c r="F256" s="102"/>
      <c r="G256" s="102"/>
      <c r="H256" s="102"/>
      <c r="I256" s="102"/>
      <c r="J256" s="103"/>
    </row>
    <row r="257" spans="1:10" x14ac:dyDescent="0.25">
      <c r="A257" s="116">
        <v>312</v>
      </c>
      <c r="B257" s="141">
        <v>0</v>
      </c>
      <c r="C257" s="141">
        <v>0</v>
      </c>
      <c r="D257" s="102"/>
      <c r="E257" s="102"/>
      <c r="F257" s="102"/>
      <c r="G257" s="102"/>
      <c r="H257" s="102"/>
      <c r="I257" s="102"/>
      <c r="J257" s="103"/>
    </row>
    <row r="258" spans="1:10" x14ac:dyDescent="0.25">
      <c r="A258" s="116">
        <v>313</v>
      </c>
      <c r="B258" s="141">
        <v>0</v>
      </c>
      <c r="C258" s="141">
        <v>0</v>
      </c>
      <c r="D258" s="102"/>
      <c r="E258" s="102"/>
      <c r="F258" s="102"/>
      <c r="G258" s="102"/>
      <c r="H258" s="102"/>
      <c r="I258" s="102"/>
      <c r="J258" s="103"/>
    </row>
    <row r="259" spans="1:10" x14ac:dyDescent="0.25">
      <c r="A259" s="116">
        <v>314</v>
      </c>
      <c r="B259" s="141">
        <v>0</v>
      </c>
      <c r="C259" s="141">
        <v>0</v>
      </c>
      <c r="D259" s="102"/>
      <c r="E259" s="102"/>
      <c r="F259" s="102"/>
      <c r="G259" s="102"/>
      <c r="H259" s="102"/>
      <c r="I259" s="102"/>
      <c r="J259" s="103"/>
    </row>
    <row r="260" spans="1:10" x14ac:dyDescent="0.25">
      <c r="A260" s="116">
        <v>315</v>
      </c>
      <c r="B260" s="141">
        <v>0</v>
      </c>
      <c r="C260" s="141">
        <v>0</v>
      </c>
      <c r="D260" s="102"/>
      <c r="E260" s="102"/>
      <c r="F260" s="102"/>
      <c r="G260" s="102"/>
      <c r="H260" s="102"/>
      <c r="I260" s="102"/>
      <c r="J260" s="103"/>
    </row>
    <row r="261" spans="1:10" x14ac:dyDescent="0.25">
      <c r="A261" s="116">
        <v>316</v>
      </c>
      <c r="B261" s="141">
        <v>0</v>
      </c>
      <c r="C261" s="141">
        <v>0</v>
      </c>
      <c r="D261" s="102"/>
      <c r="E261" s="102"/>
      <c r="F261" s="102"/>
      <c r="G261" s="102"/>
      <c r="H261" s="102"/>
      <c r="I261" s="102"/>
      <c r="J261" s="103"/>
    </row>
    <row r="262" spans="1:10" x14ac:dyDescent="0.25">
      <c r="A262" s="116">
        <v>317</v>
      </c>
      <c r="B262" s="141">
        <v>0</v>
      </c>
      <c r="C262" s="141">
        <v>0</v>
      </c>
      <c r="D262" s="102"/>
      <c r="E262" s="102"/>
      <c r="F262" s="102"/>
      <c r="G262" s="102"/>
      <c r="H262" s="102"/>
      <c r="I262" s="102"/>
      <c r="J262" s="103"/>
    </row>
    <row r="263" spans="1:10" x14ac:dyDescent="0.25">
      <c r="A263" s="116">
        <v>318</v>
      </c>
      <c r="B263" s="141">
        <v>0</v>
      </c>
      <c r="C263" s="141">
        <v>0</v>
      </c>
      <c r="D263" s="102"/>
      <c r="E263" s="102"/>
      <c r="F263" s="102"/>
      <c r="G263" s="102"/>
      <c r="H263" s="102"/>
      <c r="I263" s="102"/>
      <c r="J263" s="103"/>
    </row>
    <row r="264" spans="1:10" x14ac:dyDescent="0.25">
      <c r="A264" s="116">
        <v>319</v>
      </c>
      <c r="B264" s="141">
        <v>0</v>
      </c>
      <c r="C264" s="141">
        <v>0</v>
      </c>
      <c r="D264" s="102"/>
      <c r="E264" s="102"/>
      <c r="F264" s="102"/>
      <c r="G264" s="102"/>
      <c r="H264" s="102"/>
      <c r="I264" s="102"/>
      <c r="J264" s="103"/>
    </row>
    <row r="265" spans="1:10" x14ac:dyDescent="0.25">
      <c r="A265" s="116">
        <v>320</v>
      </c>
      <c r="B265" s="141">
        <v>0</v>
      </c>
      <c r="C265" s="141">
        <v>0</v>
      </c>
      <c r="D265" s="102"/>
      <c r="E265" s="102"/>
      <c r="F265" s="102"/>
      <c r="G265" s="102"/>
      <c r="H265" s="102"/>
      <c r="I265" s="102"/>
      <c r="J265" s="103"/>
    </row>
    <row r="266" spans="1:10" x14ac:dyDescent="0.25">
      <c r="A266" s="116">
        <v>321</v>
      </c>
      <c r="B266" s="141">
        <v>0</v>
      </c>
      <c r="C266" s="141">
        <v>0</v>
      </c>
      <c r="D266" s="102"/>
      <c r="E266" s="102"/>
      <c r="F266" s="102"/>
      <c r="G266" s="102"/>
      <c r="H266" s="102"/>
      <c r="I266" s="102"/>
      <c r="J266" s="103"/>
    </row>
    <row r="267" spans="1:10" x14ac:dyDescent="0.25">
      <c r="A267" s="116">
        <v>322</v>
      </c>
      <c r="B267" s="141">
        <v>0</v>
      </c>
      <c r="C267" s="141">
        <v>0</v>
      </c>
      <c r="D267" s="102"/>
      <c r="E267" s="102"/>
      <c r="F267" s="102"/>
      <c r="G267" s="102"/>
      <c r="H267" s="102"/>
      <c r="I267" s="102"/>
      <c r="J267" s="103"/>
    </row>
    <row r="268" spans="1:10" x14ac:dyDescent="0.25">
      <c r="A268" s="116">
        <v>323</v>
      </c>
      <c r="B268" s="141">
        <v>0</v>
      </c>
      <c r="C268" s="141">
        <v>0</v>
      </c>
      <c r="D268" s="102"/>
      <c r="E268" s="102"/>
      <c r="F268" s="102"/>
      <c r="G268" s="102"/>
      <c r="H268" s="102"/>
      <c r="I268" s="102"/>
      <c r="J268" s="103"/>
    </row>
    <row r="269" spans="1:10" x14ac:dyDescent="0.25">
      <c r="A269" s="116">
        <v>324</v>
      </c>
      <c r="B269" s="141">
        <v>0</v>
      </c>
      <c r="C269" s="141">
        <v>0</v>
      </c>
      <c r="D269" s="102"/>
      <c r="E269" s="102"/>
      <c r="F269" s="102"/>
      <c r="G269" s="102"/>
      <c r="H269" s="102"/>
      <c r="I269" s="102"/>
      <c r="J269" s="103"/>
    </row>
    <row r="270" spans="1:10" x14ac:dyDescent="0.25">
      <c r="A270" s="116">
        <v>325</v>
      </c>
      <c r="B270" s="141">
        <v>0</v>
      </c>
      <c r="C270" s="141">
        <v>0</v>
      </c>
      <c r="D270" s="102"/>
      <c r="E270" s="102"/>
      <c r="F270" s="102"/>
      <c r="G270" s="102"/>
      <c r="H270" s="102"/>
      <c r="I270" s="102"/>
      <c r="J270" s="103"/>
    </row>
    <row r="271" spans="1:10" x14ac:dyDescent="0.25">
      <c r="A271" s="116">
        <v>326</v>
      </c>
      <c r="B271" s="141">
        <v>0</v>
      </c>
      <c r="C271" s="141">
        <v>0</v>
      </c>
      <c r="D271" s="102"/>
      <c r="E271" s="102"/>
      <c r="F271" s="102"/>
      <c r="G271" s="102"/>
      <c r="H271" s="102"/>
      <c r="I271" s="102"/>
      <c r="J271" s="103"/>
    </row>
    <row r="272" spans="1:10" x14ac:dyDescent="0.25">
      <c r="A272" s="116">
        <v>327</v>
      </c>
      <c r="B272" s="141">
        <v>0</v>
      </c>
      <c r="C272" s="141">
        <v>0</v>
      </c>
      <c r="D272" s="102"/>
      <c r="E272" s="102"/>
      <c r="F272" s="102"/>
      <c r="G272" s="102"/>
      <c r="H272" s="102"/>
      <c r="I272" s="102"/>
      <c r="J272" s="103"/>
    </row>
    <row r="273" spans="1:10" x14ac:dyDescent="0.25">
      <c r="A273" s="116">
        <v>328</v>
      </c>
      <c r="B273" s="141">
        <v>0</v>
      </c>
      <c r="C273" s="141">
        <v>0</v>
      </c>
      <c r="D273" s="102"/>
      <c r="E273" s="102"/>
      <c r="F273" s="102"/>
      <c r="G273" s="102"/>
      <c r="H273" s="102"/>
      <c r="I273" s="102"/>
      <c r="J273" s="103"/>
    </row>
    <row r="274" spans="1:10" x14ac:dyDescent="0.25">
      <c r="A274" s="116">
        <v>329</v>
      </c>
      <c r="B274" s="141">
        <v>0</v>
      </c>
      <c r="C274" s="141">
        <v>0</v>
      </c>
      <c r="D274" s="102"/>
      <c r="E274" s="102"/>
      <c r="F274" s="102"/>
      <c r="G274" s="102"/>
      <c r="H274" s="102"/>
      <c r="I274" s="102"/>
      <c r="J274" s="103"/>
    </row>
    <row r="275" spans="1:10" x14ac:dyDescent="0.25">
      <c r="A275" s="116">
        <v>330</v>
      </c>
      <c r="B275" s="141">
        <v>0</v>
      </c>
      <c r="C275" s="141">
        <v>0</v>
      </c>
      <c r="D275" s="102"/>
      <c r="E275" s="102"/>
      <c r="F275" s="102"/>
      <c r="G275" s="102"/>
      <c r="H275" s="102"/>
      <c r="I275" s="102"/>
      <c r="J275" s="103"/>
    </row>
    <row r="276" spans="1:10" x14ac:dyDescent="0.25">
      <c r="A276" s="116">
        <v>331</v>
      </c>
      <c r="B276" s="141">
        <v>0</v>
      </c>
      <c r="C276" s="141">
        <v>0</v>
      </c>
      <c r="D276" s="102"/>
      <c r="E276" s="102"/>
      <c r="F276" s="102"/>
      <c r="G276" s="102"/>
      <c r="H276" s="102"/>
      <c r="I276" s="102"/>
      <c r="J276" s="103"/>
    </row>
    <row r="277" spans="1:10" x14ac:dyDescent="0.25">
      <c r="A277" s="116">
        <v>332</v>
      </c>
      <c r="B277" s="141">
        <v>12814</v>
      </c>
      <c r="C277" s="141">
        <v>14202</v>
      </c>
      <c r="D277" s="102"/>
      <c r="E277" s="102"/>
      <c r="F277" s="102"/>
      <c r="G277" s="102"/>
      <c r="H277" s="102"/>
      <c r="I277" s="102"/>
      <c r="J277" s="103"/>
    </row>
    <row r="278" spans="1:10" x14ac:dyDescent="0.25">
      <c r="A278" s="116">
        <v>333</v>
      </c>
      <c r="B278" s="141">
        <v>0</v>
      </c>
      <c r="C278" s="141">
        <v>0</v>
      </c>
      <c r="D278" s="102"/>
      <c r="E278" s="102"/>
      <c r="F278" s="102"/>
      <c r="G278" s="102"/>
      <c r="H278" s="102"/>
      <c r="I278" s="102"/>
      <c r="J278" s="103"/>
    </row>
    <row r="279" spans="1:10" x14ac:dyDescent="0.25">
      <c r="A279" s="116">
        <v>334</v>
      </c>
      <c r="B279" s="141">
        <v>12814</v>
      </c>
      <c r="C279" s="141">
        <v>14202</v>
      </c>
      <c r="D279" s="102"/>
      <c r="E279" s="102"/>
      <c r="F279" s="102"/>
      <c r="G279" s="102"/>
      <c r="H279" s="102"/>
      <c r="I279" s="102"/>
      <c r="J279" s="103"/>
    </row>
    <row r="280" spans="1:10" x14ac:dyDescent="0.25">
      <c r="A280" s="116">
        <v>335</v>
      </c>
      <c r="B280" s="141">
        <v>12814</v>
      </c>
      <c r="C280" s="141">
        <v>14202</v>
      </c>
      <c r="D280" s="102"/>
      <c r="E280" s="102"/>
      <c r="F280" s="102"/>
      <c r="G280" s="102"/>
      <c r="H280" s="102"/>
      <c r="I280" s="102"/>
      <c r="J280" s="103"/>
    </row>
    <row r="281" spans="1:10" x14ac:dyDescent="0.25">
      <c r="A281" s="116">
        <v>336</v>
      </c>
      <c r="B281" s="141">
        <v>0</v>
      </c>
      <c r="C281" s="141">
        <v>0</v>
      </c>
      <c r="D281" s="102"/>
      <c r="E281" s="102"/>
      <c r="F281" s="102"/>
      <c r="G281" s="102"/>
      <c r="H281" s="102"/>
      <c r="I281" s="102"/>
      <c r="J281" s="103"/>
    </row>
    <row r="282" spans="1:10" x14ac:dyDescent="0.25">
      <c r="A282" s="116">
        <v>337</v>
      </c>
      <c r="B282" s="141">
        <v>12814</v>
      </c>
      <c r="C282" s="141">
        <v>14202</v>
      </c>
      <c r="D282" s="102"/>
      <c r="E282" s="102"/>
      <c r="F282" s="102"/>
      <c r="G282" s="102"/>
      <c r="H282" s="102"/>
      <c r="I282" s="102"/>
      <c r="J282" s="103"/>
    </row>
    <row r="283" spans="1:10" x14ac:dyDescent="0.25">
      <c r="A283" s="116">
        <v>338</v>
      </c>
      <c r="B283" s="141">
        <v>12814</v>
      </c>
      <c r="C283" s="141">
        <v>14202</v>
      </c>
      <c r="D283" s="102"/>
      <c r="E283" s="102"/>
      <c r="F283" s="102"/>
      <c r="G283" s="102"/>
      <c r="H283" s="102"/>
      <c r="I283" s="102"/>
      <c r="J283" s="103"/>
    </row>
    <row r="284" spans="1:10" x14ac:dyDescent="0.25">
      <c r="A284" s="116">
        <v>339</v>
      </c>
      <c r="B284" s="141">
        <v>0</v>
      </c>
      <c r="C284" s="141">
        <v>0</v>
      </c>
      <c r="D284" s="102"/>
      <c r="E284" s="102"/>
      <c r="F284" s="102"/>
      <c r="G284" s="102"/>
      <c r="H284" s="102"/>
      <c r="I284" s="102"/>
      <c r="J284" s="103"/>
    </row>
    <row r="285" spans="1:10" x14ac:dyDescent="0.25">
      <c r="A285" s="116">
        <v>340</v>
      </c>
      <c r="B285" s="141">
        <v>0</v>
      </c>
      <c r="C285" s="141">
        <v>0</v>
      </c>
      <c r="D285" s="102"/>
      <c r="E285" s="102"/>
      <c r="F285" s="102"/>
      <c r="G285" s="102"/>
      <c r="H285" s="102"/>
      <c r="I285" s="102"/>
      <c r="J285" s="103"/>
    </row>
    <row r="286" spans="1:10" x14ac:dyDescent="0.25">
      <c r="A286" s="116">
        <v>341</v>
      </c>
      <c r="B286" s="141">
        <v>0</v>
      </c>
      <c r="C286" s="141">
        <v>0</v>
      </c>
      <c r="D286" s="102"/>
      <c r="E286" s="102"/>
      <c r="F286" s="102"/>
      <c r="G286" s="102"/>
      <c r="H286" s="102"/>
      <c r="I286" s="102"/>
      <c r="J286" s="103"/>
    </row>
    <row r="287" spans="1:10" x14ac:dyDescent="0.25">
      <c r="A287" s="116">
        <v>342</v>
      </c>
      <c r="B287" s="141">
        <v>0</v>
      </c>
      <c r="C287" s="141">
        <v>0</v>
      </c>
      <c r="D287" s="102"/>
      <c r="E287" s="102"/>
      <c r="F287" s="102"/>
      <c r="G287" s="102"/>
      <c r="H287" s="102"/>
      <c r="I287" s="102"/>
      <c r="J287" s="103"/>
    </row>
    <row r="288" spans="1:10" x14ac:dyDescent="0.25">
      <c r="A288" s="116">
        <v>343</v>
      </c>
      <c r="B288" s="141">
        <v>138</v>
      </c>
      <c r="C288" s="141">
        <v>134</v>
      </c>
      <c r="D288" s="102"/>
      <c r="E288" s="102"/>
      <c r="F288" s="102"/>
      <c r="G288" s="102"/>
      <c r="H288" s="102"/>
      <c r="I288" s="102"/>
      <c r="J288" s="103"/>
    </row>
    <row r="289" spans="1:10" x14ac:dyDescent="0.25">
      <c r="A289" s="116">
        <v>344</v>
      </c>
      <c r="B289" s="141">
        <v>138</v>
      </c>
      <c r="C289" s="141">
        <v>134</v>
      </c>
      <c r="D289" s="102"/>
      <c r="E289" s="102"/>
      <c r="F289" s="102"/>
      <c r="G289" s="102"/>
      <c r="H289" s="102"/>
      <c r="I289" s="102"/>
      <c r="J289" s="103"/>
    </row>
    <row r="290" spans="1:10" x14ac:dyDescent="0.25">
      <c r="A290" s="102"/>
      <c r="B290" s="102"/>
      <c r="C290" s="102"/>
      <c r="D290" s="102"/>
      <c r="E290" s="102"/>
      <c r="F290" s="102"/>
      <c r="G290" s="102"/>
      <c r="H290" s="102"/>
      <c r="I290" s="102"/>
      <c r="J290" s="103"/>
    </row>
    <row r="291" spans="1:10" x14ac:dyDescent="0.25">
      <c r="A291" s="102"/>
      <c r="B291" s="102"/>
      <c r="C291" s="102"/>
      <c r="D291" s="102"/>
      <c r="E291" s="102"/>
      <c r="F291" s="102"/>
      <c r="G291" s="102"/>
      <c r="H291" s="102"/>
      <c r="I291" s="102"/>
      <c r="J291" s="103"/>
    </row>
    <row r="292" spans="1:10" ht="18" x14ac:dyDescent="0.25">
      <c r="A292" s="142" t="s">
        <v>2686</v>
      </c>
      <c r="B292" s="143"/>
      <c r="C292" s="143"/>
      <c r="D292" s="143"/>
      <c r="E292" s="144" t="s">
        <v>2768</v>
      </c>
      <c r="F292" s="145"/>
      <c r="G292" s="143"/>
      <c r="H292" s="143"/>
      <c r="I292" s="143"/>
      <c r="J292" s="138"/>
    </row>
    <row r="293" spans="1:10" s="115" customFormat="1" x14ac:dyDescent="0.25">
      <c r="A293" s="139" t="s">
        <v>2687</v>
      </c>
      <c r="B293" s="139" t="s">
        <v>2666</v>
      </c>
      <c r="C293" s="139" t="s">
        <v>2769</v>
      </c>
      <c r="D293" s="140"/>
      <c r="E293" s="140"/>
      <c r="F293" s="140"/>
      <c r="G293" s="140"/>
      <c r="H293" s="140"/>
      <c r="I293" s="140"/>
      <c r="J293" s="103"/>
    </row>
    <row r="294" spans="1:10" x14ac:dyDescent="0.25">
      <c r="A294" s="116">
        <v>901</v>
      </c>
      <c r="B294" s="141">
        <v>966440</v>
      </c>
      <c r="C294" s="141">
        <v>997143</v>
      </c>
      <c r="D294" s="102"/>
      <c r="E294" s="102"/>
      <c r="F294" s="102"/>
      <c r="G294" s="102"/>
      <c r="H294" s="102"/>
      <c r="I294" s="102"/>
      <c r="J294" s="103"/>
    </row>
    <row r="295" spans="1:10" x14ac:dyDescent="0.25">
      <c r="A295" s="116">
        <v>902</v>
      </c>
      <c r="B295" s="141">
        <v>0</v>
      </c>
      <c r="C295" s="141">
        <v>0</v>
      </c>
      <c r="D295" s="102"/>
      <c r="E295" s="102"/>
      <c r="F295" s="102"/>
      <c r="G295" s="102"/>
      <c r="H295" s="102"/>
      <c r="I295" s="102"/>
      <c r="J295" s="103"/>
    </row>
    <row r="296" spans="1:10" x14ac:dyDescent="0.25">
      <c r="A296" s="116">
        <v>903</v>
      </c>
      <c r="B296" s="141">
        <v>966440</v>
      </c>
      <c r="C296" s="141">
        <v>997143</v>
      </c>
      <c r="D296" s="102"/>
      <c r="E296" s="102"/>
      <c r="F296" s="102"/>
      <c r="G296" s="102"/>
      <c r="H296" s="102"/>
      <c r="I296" s="102"/>
      <c r="J296" s="103"/>
    </row>
    <row r="297" spans="1:10" x14ac:dyDescent="0.25">
      <c r="A297" s="116">
        <v>904</v>
      </c>
      <c r="B297" s="141">
        <v>28161</v>
      </c>
      <c r="C297" s="141">
        <v>30441</v>
      </c>
      <c r="D297" s="102"/>
      <c r="E297" s="102"/>
      <c r="F297" s="102"/>
      <c r="G297" s="102"/>
      <c r="H297" s="102"/>
      <c r="I297" s="102"/>
      <c r="J297" s="103"/>
    </row>
    <row r="298" spans="1:10" x14ac:dyDescent="0.25">
      <c r="A298" s="116">
        <v>905</v>
      </c>
      <c r="B298" s="141">
        <v>442262</v>
      </c>
      <c r="C298" s="141">
        <v>470844</v>
      </c>
      <c r="D298" s="102"/>
      <c r="E298" s="102"/>
      <c r="F298" s="102"/>
      <c r="G298" s="102"/>
      <c r="H298" s="102"/>
      <c r="I298" s="102"/>
      <c r="J298" s="103"/>
    </row>
    <row r="299" spans="1:10" x14ac:dyDescent="0.25">
      <c r="A299" s="116">
        <v>906</v>
      </c>
      <c r="B299" s="141">
        <v>149799</v>
      </c>
      <c r="C299" s="141">
        <v>182599</v>
      </c>
      <c r="D299" s="102"/>
      <c r="E299" s="102"/>
      <c r="F299" s="102"/>
      <c r="G299" s="102"/>
      <c r="H299" s="102"/>
      <c r="I299" s="102"/>
      <c r="J299" s="103"/>
    </row>
    <row r="300" spans="1:10" x14ac:dyDescent="0.25">
      <c r="A300" s="116">
        <v>907</v>
      </c>
      <c r="B300" s="141">
        <v>592061</v>
      </c>
      <c r="C300" s="141">
        <v>653443</v>
      </c>
      <c r="D300" s="102"/>
      <c r="E300" s="102"/>
      <c r="F300" s="102"/>
      <c r="G300" s="102"/>
      <c r="H300" s="102"/>
      <c r="I300" s="102"/>
      <c r="J300" s="103"/>
    </row>
    <row r="301" spans="1:10" x14ac:dyDescent="0.25">
      <c r="A301" s="116">
        <v>908</v>
      </c>
      <c r="B301" s="141">
        <v>1586662</v>
      </c>
      <c r="C301" s="141">
        <v>1681027</v>
      </c>
      <c r="D301" s="102"/>
      <c r="E301" s="102"/>
      <c r="F301" s="102"/>
      <c r="G301" s="102"/>
      <c r="H301" s="102"/>
      <c r="I301" s="102"/>
      <c r="J301" s="103"/>
    </row>
    <row r="302" spans="1:10" x14ac:dyDescent="0.25">
      <c r="A302" s="116">
        <v>909</v>
      </c>
      <c r="B302" s="141">
        <v>0</v>
      </c>
      <c r="C302" s="141">
        <v>0</v>
      </c>
      <c r="D302" s="102"/>
      <c r="E302" s="102"/>
      <c r="F302" s="102"/>
      <c r="G302" s="102"/>
      <c r="H302" s="102"/>
      <c r="I302" s="102"/>
      <c r="J302" s="103"/>
    </row>
    <row r="303" spans="1:10" x14ac:dyDescent="0.25">
      <c r="A303" s="116">
        <v>910</v>
      </c>
      <c r="B303" s="141">
        <v>0</v>
      </c>
      <c r="C303" s="141">
        <v>0</v>
      </c>
      <c r="D303" s="102"/>
      <c r="E303" s="102"/>
      <c r="F303" s="102"/>
      <c r="G303" s="102"/>
      <c r="H303" s="102"/>
      <c r="I303" s="102"/>
      <c r="J303" s="103"/>
    </row>
    <row r="304" spans="1:10" x14ac:dyDescent="0.25">
      <c r="A304" s="116">
        <v>911</v>
      </c>
      <c r="B304" s="141">
        <v>0</v>
      </c>
      <c r="C304" s="141">
        <v>0</v>
      </c>
      <c r="D304" s="102"/>
      <c r="E304" s="102"/>
      <c r="F304" s="102"/>
      <c r="G304" s="102"/>
      <c r="H304" s="102"/>
      <c r="I304" s="102"/>
      <c r="J304" s="103"/>
    </row>
    <row r="305" spans="1:10" x14ac:dyDescent="0.25">
      <c r="A305" s="116">
        <v>912</v>
      </c>
      <c r="B305" s="141">
        <v>0</v>
      </c>
      <c r="C305" s="141">
        <v>0</v>
      </c>
      <c r="D305" s="102"/>
      <c r="E305" s="102"/>
      <c r="F305" s="102"/>
      <c r="G305" s="102"/>
      <c r="H305" s="102"/>
      <c r="I305" s="102"/>
      <c r="J305" s="103"/>
    </row>
    <row r="306" spans="1:10" x14ac:dyDescent="0.25">
      <c r="A306" s="116">
        <v>913</v>
      </c>
      <c r="B306" s="141">
        <v>0</v>
      </c>
      <c r="C306" s="141">
        <v>0</v>
      </c>
      <c r="D306" s="102"/>
      <c r="E306" s="102"/>
      <c r="F306" s="102"/>
      <c r="G306" s="102"/>
      <c r="H306" s="102"/>
      <c r="I306" s="102"/>
      <c r="J306" s="103"/>
    </row>
    <row r="307" spans="1:10" x14ac:dyDescent="0.25">
      <c r="A307" s="116">
        <v>914</v>
      </c>
      <c r="B307" s="141">
        <v>966440</v>
      </c>
      <c r="C307" s="141">
        <v>997143</v>
      </c>
      <c r="D307" s="102"/>
      <c r="E307" s="102"/>
      <c r="F307" s="102"/>
      <c r="G307" s="102"/>
      <c r="H307" s="102"/>
      <c r="I307" s="102"/>
      <c r="J307" s="103"/>
    </row>
    <row r="308" spans="1:10" x14ac:dyDescent="0.25">
      <c r="A308" s="116">
        <v>915</v>
      </c>
      <c r="B308" s="141">
        <v>134</v>
      </c>
      <c r="C308" s="141">
        <v>138</v>
      </c>
      <c r="D308" s="102"/>
      <c r="E308" s="102"/>
      <c r="F308" s="102"/>
      <c r="G308" s="102"/>
      <c r="H308" s="102"/>
      <c r="I308" s="102"/>
      <c r="J308" s="103"/>
    </row>
    <row r="309" spans="1:10" x14ac:dyDescent="0.25">
      <c r="A309" s="102"/>
      <c r="B309" s="102"/>
      <c r="C309" s="102"/>
      <c r="D309" s="102"/>
      <c r="E309" s="102"/>
      <c r="F309" s="102"/>
      <c r="G309" s="102"/>
      <c r="H309" s="102"/>
      <c r="I309" s="102"/>
      <c r="J309" s="103"/>
    </row>
    <row r="310" spans="1:10" x14ac:dyDescent="0.25">
      <c r="A310" s="102"/>
      <c r="B310" s="102"/>
      <c r="C310" s="102"/>
      <c r="D310" s="102"/>
      <c r="E310" s="102"/>
      <c r="F310" s="102"/>
      <c r="G310" s="102"/>
      <c r="H310" s="102"/>
      <c r="I310" s="102"/>
      <c r="J310" s="103"/>
    </row>
    <row r="311" spans="1:10" ht="18" x14ac:dyDescent="0.25">
      <c r="A311" s="105" t="s">
        <v>2688</v>
      </c>
      <c r="B311" s="106"/>
      <c r="C311" s="106"/>
      <c r="D311" s="106"/>
      <c r="E311" s="107" t="s">
        <v>2768</v>
      </c>
      <c r="F311" s="106"/>
      <c r="G311" s="106"/>
      <c r="H311" s="106"/>
      <c r="I311" s="106"/>
      <c r="J311" s="138"/>
    </row>
    <row r="312" spans="1:10" x14ac:dyDescent="0.25">
      <c r="A312" s="139" t="s">
        <v>2687</v>
      </c>
      <c r="B312" s="139" t="s">
        <v>2666</v>
      </c>
      <c r="C312" s="139" t="s">
        <v>2667</v>
      </c>
      <c r="D312" s="139" t="s">
        <v>2668</v>
      </c>
      <c r="E312" s="102"/>
      <c r="F312" s="102"/>
      <c r="G312" s="102"/>
      <c r="H312" s="102"/>
      <c r="I312" s="102"/>
      <c r="J312" s="103"/>
    </row>
    <row r="313" spans="1:10" x14ac:dyDescent="0.25">
      <c r="A313" s="116" t="s">
        <v>281</v>
      </c>
      <c r="B313" s="116">
        <v>601</v>
      </c>
      <c r="C313" s="141">
        <v>0</v>
      </c>
      <c r="D313" s="141">
        <v>0</v>
      </c>
      <c r="E313" s="102"/>
      <c r="F313" s="102"/>
      <c r="G313" s="102"/>
      <c r="H313" s="102"/>
      <c r="I313" s="102"/>
      <c r="J313" s="103"/>
    </row>
    <row r="314" spans="1:10" x14ac:dyDescent="0.25">
      <c r="A314" s="116" t="s">
        <v>282</v>
      </c>
      <c r="B314" s="116">
        <v>602</v>
      </c>
      <c r="C314" s="141">
        <v>0</v>
      </c>
      <c r="D314" s="141">
        <v>0</v>
      </c>
      <c r="E314" s="102"/>
      <c r="F314" s="102"/>
      <c r="G314" s="102"/>
      <c r="H314" s="102"/>
      <c r="I314" s="102"/>
      <c r="J314" s="103"/>
    </row>
    <row r="315" spans="1:10" x14ac:dyDescent="0.25">
      <c r="A315" s="116" t="s">
        <v>282</v>
      </c>
      <c r="B315" s="116">
        <v>603</v>
      </c>
      <c r="C315" s="141">
        <v>0</v>
      </c>
      <c r="D315" s="141">
        <v>0</v>
      </c>
      <c r="E315" s="102"/>
      <c r="F315" s="102"/>
      <c r="G315" s="102"/>
      <c r="H315" s="102"/>
      <c r="I315" s="102"/>
      <c r="J315" s="103"/>
    </row>
    <row r="316" spans="1:10" x14ac:dyDescent="0.25">
      <c r="A316" s="116" t="s">
        <v>283</v>
      </c>
      <c r="B316" s="116">
        <v>604</v>
      </c>
      <c r="C316" s="141">
        <v>6240</v>
      </c>
      <c r="D316" s="141">
        <v>5944</v>
      </c>
      <c r="E316" s="102"/>
      <c r="F316" s="102"/>
      <c r="G316" s="102"/>
      <c r="H316" s="102"/>
      <c r="I316" s="102"/>
      <c r="J316" s="103"/>
    </row>
    <row r="317" spans="1:10" x14ac:dyDescent="0.25">
      <c r="A317" s="116" t="s">
        <v>284</v>
      </c>
      <c r="B317" s="116">
        <v>605</v>
      </c>
      <c r="C317" s="141">
        <v>0</v>
      </c>
      <c r="D317" s="141">
        <v>0</v>
      </c>
      <c r="E317" s="102"/>
      <c r="F317" s="102"/>
      <c r="G317" s="102"/>
      <c r="H317" s="102"/>
      <c r="I317" s="102"/>
      <c r="J317" s="103"/>
    </row>
    <row r="318" spans="1:10" x14ac:dyDescent="0.25">
      <c r="A318" s="116" t="s">
        <v>285</v>
      </c>
      <c r="B318" s="116">
        <v>606</v>
      </c>
      <c r="C318" s="141">
        <v>0</v>
      </c>
      <c r="D318" s="141">
        <v>0</v>
      </c>
      <c r="E318" s="102"/>
      <c r="F318" s="102"/>
      <c r="G318" s="102"/>
      <c r="H318" s="102"/>
      <c r="I318" s="102"/>
      <c r="J318" s="103"/>
    </row>
    <row r="319" spans="1:10" x14ac:dyDescent="0.25">
      <c r="A319" s="116" t="s">
        <v>286</v>
      </c>
      <c r="B319" s="116">
        <v>607</v>
      </c>
      <c r="C319" s="141">
        <v>0</v>
      </c>
      <c r="D319" s="141">
        <v>0</v>
      </c>
      <c r="E319" s="102"/>
      <c r="F319" s="102"/>
      <c r="G319" s="102"/>
      <c r="H319" s="102"/>
      <c r="I319" s="102"/>
      <c r="J319" s="103"/>
    </row>
    <row r="320" spans="1:10" x14ac:dyDescent="0.25">
      <c r="A320" s="116" t="s">
        <v>287</v>
      </c>
      <c r="B320" s="116">
        <v>608</v>
      </c>
      <c r="C320" s="141">
        <v>0</v>
      </c>
      <c r="D320" s="141">
        <v>0</v>
      </c>
      <c r="E320" s="102"/>
      <c r="F320" s="102"/>
      <c r="G320" s="102"/>
      <c r="H320" s="102"/>
      <c r="I320" s="102"/>
      <c r="J320" s="103"/>
    </row>
    <row r="321" spans="1:10" x14ac:dyDescent="0.25">
      <c r="A321" s="116" t="s">
        <v>288</v>
      </c>
      <c r="B321" s="116">
        <v>609</v>
      </c>
      <c r="C321" s="141">
        <v>65807</v>
      </c>
      <c r="D321" s="141">
        <v>27737</v>
      </c>
      <c r="E321" s="102"/>
      <c r="F321" s="102"/>
      <c r="G321" s="102"/>
      <c r="H321" s="102"/>
      <c r="I321" s="102"/>
      <c r="J321" s="103"/>
    </row>
    <row r="322" spans="1:10" x14ac:dyDescent="0.25">
      <c r="A322" s="116" t="s">
        <v>289</v>
      </c>
      <c r="B322" s="116">
        <v>610</v>
      </c>
      <c r="C322" s="141">
        <v>997143</v>
      </c>
      <c r="D322" s="141">
        <v>966440</v>
      </c>
      <c r="E322" s="102"/>
      <c r="F322" s="102"/>
      <c r="G322" s="102"/>
      <c r="H322" s="102"/>
      <c r="I322" s="102"/>
      <c r="J322" s="103"/>
    </row>
    <row r="323" spans="1:10" x14ac:dyDescent="0.25">
      <c r="A323" s="116" t="s">
        <v>289</v>
      </c>
      <c r="B323" s="116">
        <v>611</v>
      </c>
      <c r="C323" s="141">
        <v>30441</v>
      </c>
      <c r="D323" s="141">
        <v>28161</v>
      </c>
      <c r="E323" s="102"/>
      <c r="F323" s="102"/>
      <c r="G323" s="102"/>
      <c r="H323" s="102"/>
      <c r="I323" s="102"/>
      <c r="J323" s="103"/>
    </row>
    <row r="324" spans="1:10" x14ac:dyDescent="0.25">
      <c r="A324" s="116" t="s">
        <v>289</v>
      </c>
      <c r="B324" s="116">
        <v>612</v>
      </c>
      <c r="C324" s="141">
        <v>470844</v>
      </c>
      <c r="D324" s="141">
        <v>442262</v>
      </c>
      <c r="E324" s="102"/>
      <c r="F324" s="102"/>
      <c r="G324" s="102"/>
      <c r="H324" s="102"/>
      <c r="I324" s="102"/>
      <c r="J324" s="103"/>
    </row>
    <row r="325" spans="1:10" x14ac:dyDescent="0.25">
      <c r="A325" s="116" t="s">
        <v>289</v>
      </c>
      <c r="B325" s="116">
        <v>613</v>
      </c>
      <c r="C325" s="141">
        <v>182599</v>
      </c>
      <c r="D325" s="141">
        <v>149799</v>
      </c>
      <c r="E325" s="102"/>
      <c r="F325" s="102"/>
      <c r="G325" s="102"/>
      <c r="H325" s="102"/>
      <c r="I325" s="102"/>
      <c r="J325" s="103"/>
    </row>
    <row r="326" spans="1:10" x14ac:dyDescent="0.25">
      <c r="A326" s="116" t="s">
        <v>290</v>
      </c>
      <c r="B326" s="116">
        <v>614</v>
      </c>
      <c r="C326" s="141">
        <v>12916</v>
      </c>
      <c r="D326" s="141">
        <v>59333</v>
      </c>
      <c r="E326" s="102"/>
      <c r="F326" s="102"/>
      <c r="G326" s="102"/>
      <c r="H326" s="102"/>
      <c r="I326" s="102"/>
      <c r="J326" s="103"/>
    </row>
    <row r="327" spans="1:10" x14ac:dyDescent="0.25">
      <c r="A327" s="116" t="s">
        <v>291</v>
      </c>
      <c r="B327" s="116">
        <v>615</v>
      </c>
      <c r="C327" s="141">
        <v>9340</v>
      </c>
      <c r="D327" s="141">
        <v>18784</v>
      </c>
      <c r="E327" s="102"/>
      <c r="F327" s="102"/>
      <c r="G327" s="102"/>
      <c r="H327" s="102"/>
      <c r="I327" s="102"/>
      <c r="J327" s="103"/>
    </row>
    <row r="328" spans="1:10" x14ac:dyDescent="0.25">
      <c r="A328" s="116" t="s">
        <v>292</v>
      </c>
      <c r="B328" s="116">
        <v>616</v>
      </c>
      <c r="C328" s="141">
        <v>370155</v>
      </c>
      <c r="D328" s="141">
        <v>335928</v>
      </c>
      <c r="E328" s="102"/>
      <c r="F328" s="102"/>
      <c r="G328" s="102"/>
      <c r="H328" s="102"/>
      <c r="I328" s="102"/>
      <c r="J328" s="103"/>
    </row>
    <row r="329" spans="1:10" x14ac:dyDescent="0.25">
      <c r="A329" s="116" t="s">
        <v>293</v>
      </c>
      <c r="B329" s="116">
        <v>617</v>
      </c>
      <c r="C329" s="141">
        <v>443391</v>
      </c>
      <c r="D329" s="141">
        <v>1234083</v>
      </c>
      <c r="E329" s="102"/>
      <c r="F329" s="102"/>
      <c r="G329" s="102"/>
      <c r="H329" s="102"/>
      <c r="I329" s="102"/>
      <c r="J329" s="103"/>
    </row>
    <row r="330" spans="1:10" x14ac:dyDescent="0.25">
      <c r="A330" s="116" t="s">
        <v>294</v>
      </c>
      <c r="B330" s="116">
        <v>618</v>
      </c>
      <c r="C330" s="141">
        <v>0</v>
      </c>
      <c r="D330" s="141">
        <v>0</v>
      </c>
      <c r="E330" s="102"/>
      <c r="F330" s="102"/>
      <c r="G330" s="102"/>
      <c r="H330" s="102"/>
      <c r="I330" s="102"/>
      <c r="J330" s="103"/>
    </row>
    <row r="331" spans="1:10" x14ac:dyDescent="0.25">
      <c r="A331" s="116" t="s">
        <v>295</v>
      </c>
      <c r="B331" s="116">
        <v>619</v>
      </c>
      <c r="C331" s="141">
        <v>13184</v>
      </c>
      <c r="D331" s="141">
        <v>4792</v>
      </c>
      <c r="E331" s="102"/>
      <c r="F331" s="102"/>
      <c r="G331" s="102"/>
      <c r="H331" s="102"/>
      <c r="I331" s="102"/>
      <c r="J331" s="103"/>
    </row>
    <row r="332" spans="1:10" x14ac:dyDescent="0.25">
      <c r="A332" s="116" t="s">
        <v>296</v>
      </c>
      <c r="B332" s="116">
        <v>620</v>
      </c>
      <c r="C332" s="141">
        <v>210947</v>
      </c>
      <c r="D332" s="141">
        <v>1071295</v>
      </c>
      <c r="E332" s="102"/>
      <c r="F332" s="102"/>
      <c r="G332" s="102"/>
      <c r="H332" s="102"/>
      <c r="I332" s="102"/>
      <c r="J332" s="103"/>
    </row>
    <row r="333" spans="1:10" x14ac:dyDescent="0.25">
      <c r="A333" s="116" t="s">
        <v>297</v>
      </c>
      <c r="B333" s="116">
        <v>621</v>
      </c>
      <c r="C333" s="141">
        <v>4999</v>
      </c>
      <c r="D333" s="141">
        <v>4450</v>
      </c>
      <c r="E333" s="102"/>
      <c r="F333" s="102"/>
      <c r="G333" s="102"/>
      <c r="H333" s="102"/>
      <c r="I333" s="102"/>
      <c r="J333" s="103"/>
    </row>
    <row r="334" spans="1:10" x14ac:dyDescent="0.25">
      <c r="A334" s="116" t="s">
        <v>298</v>
      </c>
      <c r="B334" s="116">
        <v>622</v>
      </c>
      <c r="C334" s="141">
        <v>0</v>
      </c>
      <c r="D334" s="141">
        <v>0</v>
      </c>
      <c r="E334" s="102"/>
      <c r="F334" s="102"/>
      <c r="G334" s="102"/>
      <c r="H334" s="102"/>
      <c r="I334" s="102"/>
      <c r="J334" s="103"/>
    </row>
    <row r="335" spans="1:10" x14ac:dyDescent="0.25">
      <c r="A335" s="116" t="s">
        <v>299</v>
      </c>
      <c r="B335" s="116">
        <v>623</v>
      </c>
      <c r="C335" s="141">
        <v>6876</v>
      </c>
      <c r="D335" s="141">
        <v>1287</v>
      </c>
      <c r="E335" s="102"/>
      <c r="F335" s="102"/>
      <c r="G335" s="102"/>
      <c r="H335" s="102"/>
      <c r="I335" s="102"/>
      <c r="J335" s="103"/>
    </row>
    <row r="336" spans="1:10" x14ac:dyDescent="0.25">
      <c r="A336" s="116" t="s">
        <v>300</v>
      </c>
      <c r="B336" s="116">
        <v>624</v>
      </c>
      <c r="C336" s="141">
        <v>0</v>
      </c>
      <c r="D336" s="141">
        <v>0</v>
      </c>
      <c r="E336" s="102"/>
      <c r="F336" s="102"/>
      <c r="G336" s="102"/>
      <c r="H336" s="102"/>
      <c r="I336" s="102"/>
      <c r="J336" s="103"/>
    </row>
    <row r="337" spans="1:10" x14ac:dyDescent="0.25">
      <c r="A337" s="116" t="s">
        <v>301</v>
      </c>
      <c r="B337" s="116">
        <v>625</v>
      </c>
      <c r="C337" s="141">
        <v>0</v>
      </c>
      <c r="D337" s="141">
        <v>0</v>
      </c>
      <c r="E337" s="102"/>
      <c r="F337" s="102"/>
      <c r="G337" s="102"/>
      <c r="H337" s="102"/>
      <c r="I337" s="102"/>
      <c r="J337" s="103"/>
    </row>
    <row r="338" spans="1:10" x14ac:dyDescent="0.25">
      <c r="A338" s="116" t="s">
        <v>302</v>
      </c>
      <c r="B338" s="116">
        <v>626</v>
      </c>
      <c r="C338" s="141">
        <v>207385</v>
      </c>
      <c r="D338" s="141">
        <v>152259</v>
      </c>
      <c r="E338" s="102"/>
      <c r="F338" s="102"/>
      <c r="G338" s="102"/>
      <c r="H338" s="102"/>
      <c r="I338" s="102"/>
      <c r="J338" s="103"/>
    </row>
    <row r="339" spans="1:10" x14ac:dyDescent="0.25">
      <c r="A339" s="116" t="s">
        <v>303</v>
      </c>
      <c r="B339" s="116">
        <v>627</v>
      </c>
      <c r="C339" s="141">
        <v>1007027</v>
      </c>
      <c r="D339" s="141">
        <v>359284</v>
      </c>
      <c r="E339" s="102"/>
      <c r="F339" s="102"/>
      <c r="G339" s="102"/>
      <c r="H339" s="102"/>
      <c r="I339" s="102"/>
      <c r="J339" s="103"/>
    </row>
    <row r="340" spans="1:10" x14ac:dyDescent="0.25">
      <c r="A340" s="116" t="s">
        <v>304</v>
      </c>
      <c r="B340" s="116">
        <v>628</v>
      </c>
      <c r="C340" s="141">
        <v>693162</v>
      </c>
      <c r="D340" s="141">
        <v>84934</v>
      </c>
      <c r="E340" s="102"/>
      <c r="F340" s="102"/>
      <c r="G340" s="102"/>
      <c r="H340" s="102"/>
      <c r="I340" s="102"/>
      <c r="J340" s="103"/>
    </row>
    <row r="341" spans="1:10" x14ac:dyDescent="0.25">
      <c r="A341" s="116" t="s">
        <v>305</v>
      </c>
      <c r="B341" s="116">
        <v>629</v>
      </c>
      <c r="C341" s="141">
        <v>599</v>
      </c>
      <c r="D341" s="141">
        <v>1101</v>
      </c>
      <c r="E341" s="102"/>
      <c r="F341" s="102"/>
      <c r="G341" s="102"/>
      <c r="H341" s="102"/>
      <c r="I341" s="102"/>
      <c r="J341" s="103"/>
    </row>
    <row r="342" spans="1:10" x14ac:dyDescent="0.25">
      <c r="A342" s="116" t="s">
        <v>306</v>
      </c>
      <c r="B342" s="116">
        <v>630</v>
      </c>
      <c r="C342" s="141">
        <v>127154</v>
      </c>
      <c r="D342" s="141">
        <v>99603</v>
      </c>
      <c r="E342" s="102"/>
      <c r="F342" s="102"/>
      <c r="G342" s="102"/>
      <c r="H342" s="102"/>
      <c r="I342" s="102"/>
      <c r="J342" s="103"/>
    </row>
    <row r="343" spans="1:10" x14ac:dyDescent="0.25">
      <c r="A343" s="116" t="s">
        <v>307</v>
      </c>
      <c r="B343" s="116">
        <v>631</v>
      </c>
      <c r="C343" s="141">
        <v>8978</v>
      </c>
      <c r="D343" s="141">
        <v>9716</v>
      </c>
      <c r="E343" s="102"/>
      <c r="F343" s="102"/>
      <c r="G343" s="102"/>
      <c r="H343" s="102"/>
      <c r="I343" s="102"/>
      <c r="J343" s="103"/>
    </row>
    <row r="344" spans="1:10" x14ac:dyDescent="0.25">
      <c r="A344" s="116" t="s">
        <v>308</v>
      </c>
      <c r="B344" s="116">
        <v>632</v>
      </c>
      <c r="C344" s="141">
        <v>46894</v>
      </c>
      <c r="D344" s="141">
        <v>44798</v>
      </c>
      <c r="E344" s="102"/>
      <c r="F344" s="102"/>
      <c r="G344" s="102"/>
      <c r="H344" s="102"/>
      <c r="I344" s="102"/>
      <c r="J344" s="103"/>
    </row>
    <row r="345" spans="1:10" x14ac:dyDescent="0.25">
      <c r="A345" s="116" t="s">
        <v>309</v>
      </c>
      <c r="B345" s="116">
        <v>633</v>
      </c>
      <c r="C345" s="141">
        <v>113770</v>
      </c>
      <c r="D345" s="141">
        <v>102126</v>
      </c>
      <c r="E345" s="102"/>
      <c r="F345" s="102"/>
      <c r="G345" s="102"/>
      <c r="H345" s="102"/>
      <c r="I345" s="102"/>
      <c r="J345" s="103"/>
    </row>
    <row r="346" spans="1:10" x14ac:dyDescent="0.25">
      <c r="A346" s="116" t="s">
        <v>310</v>
      </c>
      <c r="B346" s="116">
        <v>634</v>
      </c>
      <c r="C346" s="141">
        <v>8305</v>
      </c>
      <c r="D346" s="141">
        <v>11809</v>
      </c>
      <c r="E346" s="102"/>
      <c r="F346" s="102"/>
      <c r="G346" s="102"/>
      <c r="H346" s="102"/>
      <c r="I346" s="102"/>
      <c r="J346" s="103"/>
    </row>
    <row r="347" spans="1:10" x14ac:dyDescent="0.25">
      <c r="A347" s="116" t="s">
        <v>311</v>
      </c>
      <c r="B347" s="116">
        <v>635</v>
      </c>
      <c r="C347" s="141">
        <v>8165</v>
      </c>
      <c r="D347" s="141">
        <v>5197</v>
      </c>
      <c r="E347" s="102"/>
      <c r="F347" s="102"/>
      <c r="G347" s="102"/>
      <c r="H347" s="102"/>
      <c r="I347" s="102"/>
      <c r="J347" s="103"/>
    </row>
    <row r="348" spans="1:10" x14ac:dyDescent="0.25">
      <c r="A348" s="116" t="s">
        <v>312</v>
      </c>
      <c r="B348" s="116">
        <v>636</v>
      </c>
      <c r="C348" s="141">
        <v>0</v>
      </c>
      <c r="D348" s="141">
        <v>0</v>
      </c>
      <c r="E348" s="102"/>
      <c r="F348" s="102"/>
      <c r="G348" s="102"/>
      <c r="H348" s="102"/>
      <c r="I348" s="102"/>
      <c r="J348" s="103"/>
    </row>
    <row r="349" spans="1:10" x14ac:dyDescent="0.25">
      <c r="A349" s="116" t="s">
        <v>313</v>
      </c>
      <c r="B349" s="116">
        <v>637</v>
      </c>
      <c r="C349" s="141">
        <v>0</v>
      </c>
      <c r="D349" s="141">
        <v>0</v>
      </c>
      <c r="E349" s="102"/>
      <c r="F349" s="102"/>
      <c r="G349" s="102"/>
      <c r="H349" s="102"/>
      <c r="I349" s="102"/>
      <c r="J349" s="103"/>
    </row>
    <row r="350" spans="1:10" x14ac:dyDescent="0.25">
      <c r="A350" s="116" t="s">
        <v>314</v>
      </c>
      <c r="B350" s="116">
        <v>638</v>
      </c>
      <c r="C350" s="141">
        <v>873168</v>
      </c>
      <c r="D350" s="141">
        <v>1049017</v>
      </c>
      <c r="E350" s="102"/>
      <c r="F350" s="102"/>
      <c r="G350" s="102"/>
      <c r="H350" s="102"/>
      <c r="I350" s="102"/>
      <c r="J350" s="103"/>
    </row>
    <row r="351" spans="1:10" x14ac:dyDescent="0.25">
      <c r="A351" s="116" t="s">
        <v>315</v>
      </c>
      <c r="B351" s="116">
        <v>639</v>
      </c>
      <c r="C351" s="141">
        <v>1366646</v>
      </c>
      <c r="D351" s="141">
        <v>1264765</v>
      </c>
      <c r="E351" s="102"/>
      <c r="F351" s="102"/>
      <c r="G351" s="102"/>
      <c r="H351" s="102"/>
      <c r="I351" s="102"/>
      <c r="J351" s="103"/>
    </row>
    <row r="352" spans="1:10" x14ac:dyDescent="0.25">
      <c r="A352" s="116" t="s">
        <v>316</v>
      </c>
      <c r="B352" s="116">
        <v>640</v>
      </c>
      <c r="C352" s="141">
        <v>0</v>
      </c>
      <c r="D352" s="141">
        <v>0</v>
      </c>
      <c r="E352" s="102"/>
      <c r="F352" s="102"/>
      <c r="G352" s="102"/>
      <c r="H352" s="102"/>
      <c r="I352" s="102"/>
      <c r="J352" s="103"/>
    </row>
    <row r="353" spans="1:10" x14ac:dyDescent="0.25">
      <c r="A353" s="102"/>
      <c r="B353" s="102"/>
      <c r="C353" s="102"/>
      <c r="D353" s="102"/>
      <c r="E353" s="102"/>
      <c r="F353" s="102"/>
      <c r="G353" s="102"/>
      <c r="H353" s="102"/>
      <c r="I353" s="102"/>
      <c r="J353" s="103"/>
    </row>
    <row r="354" spans="1:10" x14ac:dyDescent="0.25">
      <c r="A354" s="102"/>
      <c r="B354" s="102"/>
      <c r="C354" s="102"/>
      <c r="D354" s="102"/>
      <c r="E354" s="102"/>
      <c r="F354" s="102"/>
      <c r="G354" s="102"/>
      <c r="H354" s="102"/>
      <c r="I354" s="102"/>
      <c r="J354" s="103"/>
    </row>
    <row r="355" spans="1:10" ht="18" x14ac:dyDescent="0.25">
      <c r="A355" s="105" t="s">
        <v>2689</v>
      </c>
      <c r="B355" s="106"/>
      <c r="C355" s="106"/>
      <c r="D355" s="106"/>
      <c r="E355" s="137"/>
      <c r="F355" s="107" t="s">
        <v>2768</v>
      </c>
      <c r="G355" s="105"/>
      <c r="H355" s="106"/>
      <c r="I355" s="106"/>
      <c r="J355" s="138"/>
    </row>
    <row r="356" spans="1:10" x14ac:dyDescent="0.25">
      <c r="A356" s="139" t="s">
        <v>2666</v>
      </c>
      <c r="B356" s="139" t="s">
        <v>2667</v>
      </c>
      <c r="C356" s="139" t="s">
        <v>2668</v>
      </c>
      <c r="D356" s="102"/>
      <c r="E356" s="102"/>
      <c r="F356" s="102"/>
      <c r="G356" s="102"/>
      <c r="H356" s="102"/>
      <c r="I356" s="102"/>
      <c r="J356" s="103"/>
    </row>
    <row r="357" spans="1:10" x14ac:dyDescent="0.25">
      <c r="A357" s="116" t="s">
        <v>252</v>
      </c>
      <c r="B357" s="141">
        <v>0</v>
      </c>
      <c r="C357" s="141">
        <v>0</v>
      </c>
      <c r="D357" s="102"/>
      <c r="E357" s="102"/>
      <c r="F357" s="102"/>
      <c r="G357" s="102"/>
      <c r="H357" s="102"/>
      <c r="I357" s="102"/>
      <c r="J357" s="103"/>
    </row>
    <row r="358" spans="1:10" x14ac:dyDescent="0.25">
      <c r="A358" s="116" t="s">
        <v>237</v>
      </c>
      <c r="B358" s="141">
        <v>0</v>
      </c>
      <c r="C358" s="141">
        <v>0</v>
      </c>
      <c r="D358" s="102"/>
      <c r="E358" s="102"/>
      <c r="F358" s="102"/>
      <c r="G358" s="102"/>
      <c r="H358" s="102"/>
      <c r="I358" s="102"/>
      <c r="J358" s="103"/>
    </row>
    <row r="359" spans="1:10" x14ac:dyDescent="0.25">
      <c r="A359" s="116" t="s">
        <v>238</v>
      </c>
      <c r="B359" s="141">
        <v>0</v>
      </c>
      <c r="C359" s="141">
        <v>0</v>
      </c>
      <c r="D359" s="102"/>
      <c r="E359" s="102"/>
      <c r="F359" s="102"/>
      <c r="G359" s="102"/>
      <c r="H359" s="102"/>
      <c r="I359" s="102"/>
      <c r="J359" s="103"/>
    </row>
    <row r="360" spans="1:10" x14ac:dyDescent="0.25">
      <c r="A360" s="116" t="s">
        <v>239</v>
      </c>
      <c r="B360" s="141">
        <v>0</v>
      </c>
      <c r="C360" s="141">
        <v>0</v>
      </c>
      <c r="D360" s="102"/>
      <c r="E360" s="102"/>
      <c r="F360" s="102"/>
      <c r="G360" s="102"/>
      <c r="H360" s="102"/>
      <c r="I360" s="102"/>
      <c r="J360" s="103"/>
    </row>
    <row r="361" spans="1:10" x14ac:dyDescent="0.25">
      <c r="A361" s="116" t="s">
        <v>240</v>
      </c>
      <c r="B361" s="141">
        <v>0</v>
      </c>
      <c r="C361" s="141">
        <v>0</v>
      </c>
      <c r="D361" s="102"/>
      <c r="E361" s="102"/>
      <c r="F361" s="102"/>
      <c r="G361" s="102"/>
      <c r="H361" s="102"/>
      <c r="I361" s="102"/>
      <c r="J361" s="103"/>
    </row>
    <row r="362" spans="1:10" x14ac:dyDescent="0.25">
      <c r="A362" s="116" t="s">
        <v>253</v>
      </c>
      <c r="B362" s="141">
        <v>0</v>
      </c>
      <c r="C362" s="141">
        <v>0</v>
      </c>
      <c r="D362" s="102"/>
      <c r="E362" s="102"/>
      <c r="F362" s="102"/>
      <c r="G362" s="102"/>
      <c r="H362" s="102"/>
      <c r="I362" s="102"/>
      <c r="J362" s="103"/>
    </row>
    <row r="363" spans="1:10" x14ac:dyDescent="0.25">
      <c r="A363" s="116" t="s">
        <v>254</v>
      </c>
      <c r="B363" s="141">
        <v>0</v>
      </c>
      <c r="C363" s="141">
        <v>0</v>
      </c>
      <c r="D363" s="102"/>
      <c r="E363" s="102"/>
      <c r="F363" s="102"/>
      <c r="G363" s="102"/>
      <c r="H363" s="102"/>
      <c r="I363" s="102"/>
      <c r="J363" s="103"/>
    </row>
    <row r="364" spans="1:10" x14ac:dyDescent="0.25">
      <c r="A364" s="116" t="s">
        <v>255</v>
      </c>
      <c r="B364" s="141">
        <v>0</v>
      </c>
      <c r="C364" s="141">
        <v>0</v>
      </c>
      <c r="D364" s="102"/>
      <c r="E364" s="102"/>
      <c r="F364" s="102"/>
      <c r="G364" s="102"/>
      <c r="H364" s="102"/>
      <c r="I364" s="102"/>
      <c r="J364" s="103"/>
    </row>
    <row r="365" spans="1:10" x14ac:dyDescent="0.25">
      <c r="A365" s="116" t="s">
        <v>241</v>
      </c>
      <c r="B365" s="141">
        <v>0</v>
      </c>
      <c r="C365" s="141">
        <v>0</v>
      </c>
      <c r="D365" s="102"/>
      <c r="E365" s="102"/>
      <c r="F365" s="102"/>
      <c r="G365" s="102"/>
      <c r="H365" s="102"/>
      <c r="I365" s="102"/>
      <c r="J365" s="103"/>
    </row>
    <row r="366" spans="1:10" x14ac:dyDescent="0.25">
      <c r="A366" s="116" t="s">
        <v>242</v>
      </c>
      <c r="B366" s="141">
        <v>0</v>
      </c>
      <c r="C366" s="141">
        <v>0</v>
      </c>
      <c r="D366" s="102"/>
      <c r="E366" s="102"/>
      <c r="F366" s="102"/>
      <c r="G366" s="102"/>
      <c r="H366" s="102"/>
      <c r="I366" s="102"/>
      <c r="J366" s="103"/>
    </row>
    <row r="367" spans="1:10" x14ac:dyDescent="0.25">
      <c r="A367" s="116" t="s">
        <v>256</v>
      </c>
      <c r="B367" s="141">
        <v>0</v>
      </c>
      <c r="C367" s="141">
        <v>0</v>
      </c>
      <c r="D367" s="102"/>
      <c r="E367" s="102"/>
      <c r="F367" s="102"/>
      <c r="G367" s="102"/>
      <c r="H367" s="102"/>
      <c r="I367" s="102"/>
      <c r="J367" s="103"/>
    </row>
    <row r="368" spans="1:10" x14ac:dyDescent="0.25">
      <c r="A368" s="116" t="s">
        <v>243</v>
      </c>
      <c r="B368" s="141">
        <v>0</v>
      </c>
      <c r="C368" s="141">
        <v>0</v>
      </c>
      <c r="D368" s="102"/>
      <c r="E368" s="102"/>
      <c r="F368" s="102"/>
      <c r="G368" s="102"/>
      <c r="H368" s="102"/>
      <c r="I368" s="102"/>
      <c r="J368" s="103"/>
    </row>
    <row r="369" spans="1:10" x14ac:dyDescent="0.25">
      <c r="A369" s="116" t="s">
        <v>257</v>
      </c>
      <c r="B369" s="141">
        <v>0</v>
      </c>
      <c r="C369" s="141">
        <v>0</v>
      </c>
      <c r="D369" s="102"/>
      <c r="E369" s="102"/>
      <c r="F369" s="102"/>
      <c r="G369" s="102"/>
      <c r="H369" s="102"/>
      <c r="I369" s="102"/>
      <c r="J369" s="103"/>
    </row>
    <row r="370" spans="1:10" x14ac:dyDescent="0.25">
      <c r="A370" s="116" t="s">
        <v>258</v>
      </c>
      <c r="B370" s="141">
        <v>0</v>
      </c>
      <c r="C370" s="141">
        <v>0</v>
      </c>
      <c r="D370" s="102"/>
      <c r="E370" s="102"/>
      <c r="F370" s="102"/>
      <c r="G370" s="102"/>
      <c r="H370" s="102"/>
      <c r="I370" s="102"/>
      <c r="J370" s="103"/>
    </row>
    <row r="371" spans="1:10" x14ac:dyDescent="0.25">
      <c r="A371" s="116" t="s">
        <v>259</v>
      </c>
      <c r="B371" s="141">
        <v>0</v>
      </c>
      <c r="C371" s="141">
        <v>0</v>
      </c>
      <c r="D371" s="102"/>
      <c r="E371" s="102"/>
      <c r="F371" s="102"/>
      <c r="G371" s="102"/>
      <c r="H371" s="102"/>
      <c r="I371" s="102"/>
      <c r="J371" s="103"/>
    </row>
    <row r="372" spans="1:10" x14ac:dyDescent="0.25">
      <c r="A372" s="116" t="s">
        <v>260</v>
      </c>
      <c r="B372" s="141">
        <v>0</v>
      </c>
      <c r="C372" s="141">
        <v>0</v>
      </c>
      <c r="D372" s="102"/>
      <c r="E372" s="102"/>
      <c r="F372" s="102"/>
      <c r="G372" s="102"/>
      <c r="H372" s="102"/>
      <c r="I372" s="102"/>
      <c r="J372" s="103"/>
    </row>
    <row r="373" spans="1:10" x14ac:dyDescent="0.25">
      <c r="A373" s="116" t="s">
        <v>261</v>
      </c>
      <c r="B373" s="141">
        <v>0</v>
      </c>
      <c r="C373" s="141">
        <v>0</v>
      </c>
      <c r="D373" s="102"/>
      <c r="E373" s="102"/>
      <c r="F373" s="102"/>
      <c r="G373" s="102"/>
      <c r="H373" s="102"/>
      <c r="I373" s="102"/>
      <c r="J373" s="103"/>
    </row>
    <row r="374" spans="1:10" x14ac:dyDescent="0.25">
      <c r="A374" s="116" t="s">
        <v>262</v>
      </c>
      <c r="B374" s="141">
        <v>0</v>
      </c>
      <c r="C374" s="141">
        <v>0</v>
      </c>
      <c r="D374" s="102"/>
      <c r="E374" s="102"/>
      <c r="F374" s="102"/>
      <c r="G374" s="102"/>
      <c r="H374" s="102"/>
      <c r="I374" s="102"/>
      <c r="J374" s="103"/>
    </row>
    <row r="375" spans="1:10" x14ac:dyDescent="0.25">
      <c r="A375" s="116" t="s">
        <v>244</v>
      </c>
      <c r="B375" s="141">
        <v>0</v>
      </c>
      <c r="C375" s="141">
        <v>0</v>
      </c>
      <c r="D375" s="102"/>
      <c r="E375" s="102"/>
      <c r="F375" s="102"/>
      <c r="G375" s="102"/>
      <c r="H375" s="102"/>
      <c r="I375" s="102"/>
      <c r="J375" s="103"/>
    </row>
    <row r="376" spans="1:10" x14ac:dyDescent="0.25">
      <c r="A376" s="116" t="s">
        <v>245</v>
      </c>
      <c r="B376" s="141">
        <v>0</v>
      </c>
      <c r="C376" s="141">
        <v>0</v>
      </c>
      <c r="D376" s="102"/>
      <c r="E376" s="102"/>
      <c r="F376" s="102"/>
      <c r="G376" s="102"/>
      <c r="H376" s="102"/>
      <c r="I376" s="102"/>
      <c r="J376" s="103"/>
    </row>
    <row r="377" spans="1:10" x14ac:dyDescent="0.25">
      <c r="A377" s="116" t="s">
        <v>246</v>
      </c>
      <c r="B377" s="141">
        <v>0</v>
      </c>
      <c r="C377" s="141">
        <v>0</v>
      </c>
      <c r="D377" s="102"/>
      <c r="E377" s="102"/>
      <c r="F377" s="102"/>
      <c r="G377" s="102"/>
      <c r="H377" s="102"/>
      <c r="I377" s="102"/>
      <c r="J377" s="103"/>
    </row>
    <row r="378" spans="1:10" x14ac:dyDescent="0.25">
      <c r="A378" s="116" t="s">
        <v>247</v>
      </c>
      <c r="B378" s="141">
        <v>0</v>
      </c>
      <c r="C378" s="141">
        <v>0</v>
      </c>
      <c r="D378" s="102"/>
      <c r="E378" s="102"/>
      <c r="F378" s="102"/>
      <c r="G378" s="102"/>
      <c r="H378" s="102"/>
      <c r="I378" s="102"/>
      <c r="J378" s="103"/>
    </row>
    <row r="379" spans="1:10" x14ac:dyDescent="0.25">
      <c r="A379" s="116" t="s">
        <v>263</v>
      </c>
      <c r="B379" s="141">
        <v>0</v>
      </c>
      <c r="C379" s="141">
        <v>0</v>
      </c>
      <c r="D379" s="102"/>
      <c r="E379" s="102"/>
      <c r="F379" s="102"/>
      <c r="G379" s="102"/>
      <c r="H379" s="102"/>
      <c r="I379" s="102"/>
      <c r="J379" s="103"/>
    </row>
    <row r="380" spans="1:10" x14ac:dyDescent="0.25">
      <c r="A380" s="116" t="s">
        <v>264</v>
      </c>
      <c r="B380" s="141">
        <v>0</v>
      </c>
      <c r="C380" s="141">
        <v>0</v>
      </c>
      <c r="D380" s="102"/>
      <c r="E380" s="102"/>
      <c r="F380" s="102"/>
      <c r="G380" s="102"/>
      <c r="H380" s="102"/>
      <c r="I380" s="102"/>
      <c r="J380" s="103"/>
    </row>
    <row r="381" spans="1:10" x14ac:dyDescent="0.25">
      <c r="A381" s="116" t="s">
        <v>265</v>
      </c>
      <c r="B381" s="141">
        <v>0</v>
      </c>
      <c r="C381" s="141">
        <v>0</v>
      </c>
      <c r="D381" s="102"/>
      <c r="E381" s="102"/>
      <c r="F381" s="102"/>
      <c r="G381" s="102"/>
      <c r="H381" s="102"/>
      <c r="I381" s="102"/>
      <c r="J381" s="103"/>
    </row>
    <row r="382" spans="1:10" x14ac:dyDescent="0.25">
      <c r="A382" s="116" t="s">
        <v>266</v>
      </c>
      <c r="B382" s="141">
        <v>0</v>
      </c>
      <c r="C382" s="141">
        <v>0</v>
      </c>
      <c r="D382" s="102"/>
      <c r="E382" s="102"/>
      <c r="F382" s="102"/>
      <c r="G382" s="102"/>
      <c r="H382" s="102"/>
      <c r="I382" s="102"/>
      <c r="J382" s="103"/>
    </row>
    <row r="383" spans="1:10" x14ac:dyDescent="0.25">
      <c r="A383" s="116" t="s">
        <v>267</v>
      </c>
      <c r="B383" s="141">
        <v>0</v>
      </c>
      <c r="C383" s="141">
        <v>0</v>
      </c>
      <c r="D383" s="102"/>
      <c r="E383" s="102"/>
      <c r="F383" s="102"/>
      <c r="G383" s="102"/>
      <c r="H383" s="102"/>
      <c r="I383" s="102"/>
      <c r="J383" s="103"/>
    </row>
    <row r="384" spans="1:10" x14ac:dyDescent="0.25">
      <c r="A384" s="116" t="s">
        <v>268</v>
      </c>
      <c r="B384" s="141">
        <v>0</v>
      </c>
      <c r="C384" s="141">
        <v>0</v>
      </c>
      <c r="D384" s="102"/>
      <c r="E384" s="102"/>
      <c r="F384" s="102"/>
      <c r="G384" s="102"/>
      <c r="H384" s="102"/>
      <c r="I384" s="102"/>
      <c r="J384" s="103"/>
    </row>
    <row r="385" spans="1:10" x14ac:dyDescent="0.25">
      <c r="A385" s="116" t="s">
        <v>269</v>
      </c>
      <c r="B385" s="141">
        <v>0</v>
      </c>
      <c r="C385" s="141">
        <v>0</v>
      </c>
      <c r="D385" s="102"/>
      <c r="E385" s="102"/>
      <c r="F385" s="102"/>
      <c r="G385" s="102"/>
      <c r="H385" s="102"/>
      <c r="I385" s="102"/>
      <c r="J385" s="103"/>
    </row>
    <row r="386" spans="1:10" x14ac:dyDescent="0.25">
      <c r="A386" s="116" t="s">
        <v>98</v>
      </c>
      <c r="B386" s="141">
        <v>0</v>
      </c>
      <c r="C386" s="141">
        <v>0</v>
      </c>
      <c r="D386" s="102"/>
      <c r="E386" s="102"/>
      <c r="F386" s="102"/>
      <c r="G386" s="102"/>
      <c r="H386" s="102"/>
      <c r="I386" s="102"/>
      <c r="J386" s="103"/>
    </row>
    <row r="387" spans="1:10" x14ac:dyDescent="0.25">
      <c r="A387" s="116" t="s">
        <v>99</v>
      </c>
      <c r="B387" s="141">
        <v>0</v>
      </c>
      <c r="C387" s="141">
        <v>0</v>
      </c>
      <c r="D387" s="102"/>
      <c r="E387" s="102"/>
      <c r="F387" s="102"/>
      <c r="G387" s="102"/>
      <c r="H387" s="102"/>
      <c r="I387" s="102"/>
      <c r="J387" s="103"/>
    </row>
    <row r="388" spans="1:10" x14ac:dyDescent="0.25">
      <c r="A388" s="116" t="s">
        <v>100</v>
      </c>
      <c r="B388" s="141">
        <v>0</v>
      </c>
      <c r="C388" s="141">
        <v>0</v>
      </c>
      <c r="D388" s="102"/>
      <c r="E388" s="102"/>
      <c r="F388" s="102"/>
      <c r="G388" s="102"/>
      <c r="H388" s="102"/>
      <c r="I388" s="102"/>
      <c r="J388" s="103"/>
    </row>
    <row r="389" spans="1:10" x14ac:dyDescent="0.25">
      <c r="A389" s="116" t="s">
        <v>101</v>
      </c>
      <c r="B389" s="141">
        <v>0</v>
      </c>
      <c r="C389" s="141">
        <v>0</v>
      </c>
      <c r="D389" s="102"/>
      <c r="E389" s="102"/>
      <c r="F389" s="102"/>
      <c r="G389" s="102"/>
      <c r="H389" s="102"/>
      <c r="I389" s="102"/>
      <c r="J389" s="103"/>
    </row>
    <row r="390" spans="1:10" x14ac:dyDescent="0.25">
      <c r="A390" s="116" t="s">
        <v>270</v>
      </c>
      <c r="B390" s="141">
        <v>0</v>
      </c>
      <c r="C390" s="141">
        <v>0</v>
      </c>
      <c r="D390" s="102"/>
      <c r="E390" s="102"/>
      <c r="F390" s="102"/>
      <c r="G390" s="102"/>
      <c r="H390" s="102"/>
      <c r="I390" s="102"/>
      <c r="J390" s="103"/>
    </row>
    <row r="391" spans="1:10" x14ac:dyDescent="0.25">
      <c r="A391" s="116" t="s">
        <v>271</v>
      </c>
      <c r="B391" s="141">
        <v>0</v>
      </c>
      <c r="C391" s="141">
        <v>0</v>
      </c>
      <c r="D391" s="102"/>
      <c r="E391" s="102"/>
      <c r="F391" s="102"/>
      <c r="G391" s="102"/>
      <c r="H391" s="102"/>
      <c r="I391" s="102"/>
      <c r="J391" s="103"/>
    </row>
    <row r="392" spans="1:10" x14ac:dyDescent="0.25">
      <c r="A392" s="116" t="s">
        <v>272</v>
      </c>
      <c r="B392" s="141">
        <v>0</v>
      </c>
      <c r="C392" s="141">
        <v>0</v>
      </c>
      <c r="D392" s="102"/>
      <c r="E392" s="102"/>
      <c r="F392" s="102"/>
      <c r="G392" s="102"/>
      <c r="H392" s="102"/>
      <c r="I392" s="102"/>
      <c r="J392" s="103"/>
    </row>
    <row r="393" spans="1:10" x14ac:dyDescent="0.25">
      <c r="A393" s="116" t="s">
        <v>273</v>
      </c>
      <c r="B393" s="141">
        <v>0</v>
      </c>
      <c r="C393" s="141">
        <v>0</v>
      </c>
      <c r="D393" s="102"/>
      <c r="E393" s="102"/>
      <c r="F393" s="102"/>
      <c r="G393" s="102"/>
      <c r="H393" s="102"/>
      <c r="I393" s="102"/>
      <c r="J393" s="103"/>
    </row>
    <row r="394" spans="1:10" x14ac:dyDescent="0.25">
      <c r="A394" s="116" t="s">
        <v>274</v>
      </c>
      <c r="B394" s="141">
        <v>0</v>
      </c>
      <c r="C394" s="141">
        <v>0</v>
      </c>
      <c r="D394" s="102"/>
      <c r="E394" s="102"/>
      <c r="F394" s="102"/>
      <c r="G394" s="102"/>
      <c r="H394" s="102"/>
      <c r="I394" s="102"/>
      <c r="J394" s="103"/>
    </row>
    <row r="395" spans="1:10" x14ac:dyDescent="0.25">
      <c r="A395" s="116" t="s">
        <v>102</v>
      </c>
      <c r="B395" s="141">
        <v>0</v>
      </c>
      <c r="C395" s="141">
        <v>0</v>
      </c>
      <c r="D395" s="102"/>
      <c r="E395" s="102"/>
      <c r="F395" s="102"/>
      <c r="G395" s="102"/>
      <c r="H395" s="102"/>
      <c r="I395" s="102"/>
      <c r="J395" s="103"/>
    </row>
    <row r="396" spans="1:10" x14ac:dyDescent="0.25">
      <c r="A396" s="116" t="s">
        <v>248</v>
      </c>
      <c r="B396" s="141">
        <v>0</v>
      </c>
      <c r="C396" s="141">
        <v>0</v>
      </c>
      <c r="D396" s="102"/>
      <c r="E396" s="102"/>
      <c r="F396" s="102"/>
      <c r="G396" s="102"/>
      <c r="H396" s="102"/>
      <c r="I396" s="102"/>
      <c r="J396" s="103"/>
    </row>
    <row r="397" spans="1:10" x14ac:dyDescent="0.25">
      <c r="A397" s="116" t="s">
        <v>249</v>
      </c>
      <c r="B397" s="141">
        <v>0</v>
      </c>
      <c r="C397" s="141">
        <v>0</v>
      </c>
      <c r="D397" s="102"/>
      <c r="E397" s="102"/>
      <c r="F397" s="102"/>
      <c r="G397" s="102"/>
      <c r="H397" s="102"/>
      <c r="I397" s="102"/>
      <c r="J397" s="103"/>
    </row>
    <row r="398" spans="1:10" x14ac:dyDescent="0.25">
      <c r="A398" s="116" t="s">
        <v>250</v>
      </c>
      <c r="B398" s="141">
        <v>0</v>
      </c>
      <c r="C398" s="141">
        <v>0</v>
      </c>
      <c r="D398" s="102"/>
      <c r="E398" s="102"/>
      <c r="F398" s="102"/>
      <c r="G398" s="102"/>
      <c r="H398" s="102"/>
      <c r="I398" s="102"/>
      <c r="J398" s="103"/>
    </row>
    <row r="399" spans="1:10" x14ac:dyDescent="0.25">
      <c r="A399" s="116" t="s">
        <v>251</v>
      </c>
      <c r="B399" s="141">
        <v>0</v>
      </c>
      <c r="C399" s="141">
        <v>0</v>
      </c>
      <c r="D399" s="102"/>
      <c r="E399" s="102"/>
      <c r="F399" s="102"/>
      <c r="G399" s="102"/>
      <c r="H399" s="102"/>
      <c r="I399" s="102"/>
      <c r="J399" s="103"/>
    </row>
    <row r="400" spans="1:10" x14ac:dyDescent="0.25">
      <c r="A400" s="116" t="s">
        <v>275</v>
      </c>
      <c r="B400" s="141">
        <v>0</v>
      </c>
      <c r="C400" s="141">
        <v>0</v>
      </c>
      <c r="D400" s="102"/>
      <c r="E400" s="102"/>
      <c r="F400" s="102"/>
      <c r="G400" s="102"/>
      <c r="H400" s="102"/>
      <c r="I400" s="102"/>
      <c r="J400" s="103"/>
    </row>
    <row r="401" spans="1:10" x14ac:dyDescent="0.25">
      <c r="A401" s="116" t="s">
        <v>276</v>
      </c>
      <c r="B401" s="141">
        <v>0</v>
      </c>
      <c r="C401" s="141">
        <v>0</v>
      </c>
      <c r="D401" s="102"/>
      <c r="E401" s="102"/>
      <c r="F401" s="102"/>
      <c r="G401" s="102"/>
      <c r="H401" s="102"/>
      <c r="I401" s="102"/>
      <c r="J401" s="103"/>
    </row>
    <row r="402" spans="1:10" x14ac:dyDescent="0.25">
      <c r="A402" s="116" t="s">
        <v>277</v>
      </c>
      <c r="B402" s="141">
        <v>0</v>
      </c>
      <c r="C402" s="141">
        <v>0</v>
      </c>
      <c r="D402" s="102"/>
      <c r="E402" s="102"/>
      <c r="F402" s="102"/>
      <c r="G402" s="102"/>
      <c r="H402" s="102"/>
      <c r="I402" s="102"/>
      <c r="J402" s="103"/>
    </row>
    <row r="403" spans="1:10" x14ac:dyDescent="0.25">
      <c r="A403" s="116" t="s">
        <v>278</v>
      </c>
      <c r="B403" s="141">
        <v>0</v>
      </c>
      <c r="C403" s="141">
        <v>0</v>
      </c>
      <c r="D403" s="102"/>
      <c r="E403" s="102"/>
      <c r="F403" s="102"/>
      <c r="G403" s="102"/>
      <c r="H403" s="102"/>
      <c r="I403" s="102"/>
      <c r="J403" s="103"/>
    </row>
    <row r="404" spans="1:10" x14ac:dyDescent="0.25">
      <c r="A404" s="116" t="s">
        <v>279</v>
      </c>
      <c r="B404" s="141">
        <v>0</v>
      </c>
      <c r="C404" s="141">
        <v>0</v>
      </c>
      <c r="D404" s="102"/>
      <c r="E404" s="102"/>
      <c r="F404" s="102"/>
      <c r="G404" s="102"/>
      <c r="H404" s="102"/>
      <c r="I404" s="102"/>
      <c r="J404" s="103"/>
    </row>
    <row r="405" spans="1:10" x14ac:dyDescent="0.25">
      <c r="A405" s="102"/>
      <c r="B405" s="102"/>
      <c r="C405" s="102"/>
      <c r="D405" s="102"/>
      <c r="E405" s="102"/>
      <c r="F405" s="102"/>
      <c r="G405" s="102"/>
      <c r="H405" s="102"/>
      <c r="I405" s="102"/>
      <c r="J405" s="103"/>
    </row>
    <row r="406" spans="1:10" x14ac:dyDescent="0.25">
      <c r="A406" s="102"/>
      <c r="B406" s="102"/>
      <c r="C406" s="102"/>
      <c r="D406" s="102"/>
      <c r="E406" s="102"/>
      <c r="F406" s="102"/>
      <c r="G406" s="102"/>
      <c r="H406" s="102"/>
      <c r="I406" s="102"/>
      <c r="J406" s="103"/>
    </row>
    <row r="407" spans="1:10" ht="18" x14ac:dyDescent="0.25">
      <c r="A407" s="105" t="s">
        <v>2690</v>
      </c>
      <c r="B407" s="106"/>
      <c r="C407" s="106"/>
      <c r="D407" s="106"/>
      <c r="E407" s="137"/>
      <c r="F407" s="107" t="s">
        <v>2768</v>
      </c>
      <c r="G407" s="106"/>
      <c r="H407" s="106"/>
      <c r="I407" s="106"/>
      <c r="J407" s="138"/>
    </row>
    <row r="408" spans="1:10" x14ac:dyDescent="0.25">
      <c r="A408" s="139" t="s">
        <v>2691</v>
      </c>
      <c r="B408" s="139" t="s">
        <v>2667</v>
      </c>
      <c r="C408" s="139" t="s">
        <v>2668</v>
      </c>
      <c r="D408" s="139" t="s">
        <v>2669</v>
      </c>
      <c r="E408" s="102"/>
      <c r="F408" s="102"/>
      <c r="G408" s="102"/>
      <c r="H408" s="102"/>
      <c r="I408" s="102"/>
      <c r="J408" s="103"/>
    </row>
    <row r="409" spans="1:10" x14ac:dyDescent="0.25">
      <c r="A409" s="146">
        <v>1</v>
      </c>
      <c r="B409" s="116">
        <v>401</v>
      </c>
      <c r="C409" s="255">
        <v>12814</v>
      </c>
      <c r="D409" s="141">
        <v>14202</v>
      </c>
      <c r="E409" s="102"/>
      <c r="F409" s="102"/>
      <c r="G409" s="102"/>
      <c r="H409" s="102"/>
      <c r="I409" s="102"/>
      <c r="J409" s="103"/>
    </row>
    <row r="410" spans="1:10" x14ac:dyDescent="0.25">
      <c r="A410" s="146">
        <v>2</v>
      </c>
      <c r="B410" s="116">
        <v>0</v>
      </c>
      <c r="C410" s="255">
        <v>0</v>
      </c>
      <c r="D410" s="141">
        <v>27184</v>
      </c>
      <c r="E410" s="102"/>
      <c r="F410" s="102"/>
      <c r="G410" s="102"/>
      <c r="H410" s="102"/>
      <c r="I410" s="102"/>
      <c r="J410" s="103"/>
    </row>
    <row r="411" spans="1:10" x14ac:dyDescent="0.25">
      <c r="A411" s="146">
        <v>3</v>
      </c>
      <c r="B411" s="116">
        <v>0</v>
      </c>
      <c r="C411" s="141">
        <v>0</v>
      </c>
      <c r="D411" s="141">
        <v>0</v>
      </c>
      <c r="E411" s="102"/>
      <c r="F411" s="102"/>
      <c r="G411" s="102"/>
      <c r="H411" s="102"/>
      <c r="I411" s="102"/>
      <c r="J411" s="103"/>
    </row>
    <row r="412" spans="1:10" x14ac:dyDescent="0.25">
      <c r="A412" s="146">
        <v>4</v>
      </c>
      <c r="B412" s="116">
        <v>0</v>
      </c>
      <c r="C412" s="255">
        <v>1178940</v>
      </c>
      <c r="D412" s="141">
        <v>920132</v>
      </c>
      <c r="E412" s="102"/>
      <c r="F412" s="102"/>
      <c r="G412" s="102"/>
      <c r="H412" s="102"/>
      <c r="I412" s="102"/>
      <c r="J412" s="103"/>
    </row>
    <row r="413" spans="1:10" x14ac:dyDescent="0.25">
      <c r="A413" s="146">
        <v>5</v>
      </c>
      <c r="B413" s="116">
        <v>0</v>
      </c>
      <c r="C413" s="141">
        <v>0</v>
      </c>
      <c r="D413" s="141">
        <v>0</v>
      </c>
      <c r="E413" s="102"/>
      <c r="F413" s="102"/>
      <c r="G413" s="102"/>
      <c r="H413" s="102"/>
      <c r="I413" s="102"/>
      <c r="J413" s="103"/>
    </row>
    <row r="414" spans="1:10" x14ac:dyDescent="0.25">
      <c r="A414" s="146">
        <v>6</v>
      </c>
      <c r="B414" s="116">
        <v>0</v>
      </c>
      <c r="C414" s="255">
        <v>0</v>
      </c>
      <c r="D414" s="141">
        <v>0</v>
      </c>
      <c r="E414" s="102"/>
      <c r="F414" s="102"/>
      <c r="G414" s="102"/>
      <c r="H414" s="102"/>
      <c r="I414" s="102"/>
      <c r="J414" s="103"/>
    </row>
    <row r="415" spans="1:10" x14ac:dyDescent="0.25">
      <c r="A415" s="146">
        <v>7</v>
      </c>
      <c r="B415" s="116">
        <v>0</v>
      </c>
      <c r="C415" s="141">
        <v>0</v>
      </c>
      <c r="D415" s="141">
        <v>0</v>
      </c>
      <c r="E415" s="102"/>
      <c r="F415" s="102"/>
      <c r="G415" s="102"/>
      <c r="H415" s="102"/>
      <c r="I415" s="102"/>
      <c r="J415" s="103"/>
    </row>
    <row r="416" spans="1:10" x14ac:dyDescent="0.25">
      <c r="A416" s="146">
        <v>8</v>
      </c>
      <c r="B416" s="116">
        <v>0</v>
      </c>
      <c r="C416" s="255">
        <v>0</v>
      </c>
      <c r="D416" s="141">
        <v>0</v>
      </c>
      <c r="E416" s="102"/>
      <c r="F416" s="102"/>
      <c r="G416" s="102"/>
      <c r="H416" s="102"/>
      <c r="I416" s="102"/>
      <c r="J416" s="103"/>
    </row>
    <row r="417" spans="1:10" x14ac:dyDescent="0.25">
      <c r="A417" s="146">
        <v>9</v>
      </c>
      <c r="B417" s="116">
        <v>402</v>
      </c>
      <c r="C417" s="141">
        <v>1178940</v>
      </c>
      <c r="D417" s="141">
        <v>947316</v>
      </c>
      <c r="E417" s="102"/>
      <c r="F417" s="102"/>
      <c r="G417" s="102"/>
      <c r="H417" s="102"/>
      <c r="I417" s="102"/>
      <c r="J417" s="103"/>
    </row>
    <row r="418" spans="1:10" x14ac:dyDescent="0.25">
      <c r="A418" s="146">
        <v>10</v>
      </c>
      <c r="B418" s="116">
        <v>0</v>
      </c>
      <c r="C418" s="255">
        <v>-122119</v>
      </c>
      <c r="D418" s="141">
        <v>13024</v>
      </c>
      <c r="E418" s="102"/>
      <c r="F418" s="102"/>
      <c r="G418" s="102"/>
      <c r="H418" s="102"/>
      <c r="I418" s="102"/>
      <c r="J418" s="103"/>
    </row>
    <row r="419" spans="1:10" x14ac:dyDescent="0.25">
      <c r="A419" s="146">
        <v>11</v>
      </c>
      <c r="B419" s="116">
        <v>0</v>
      </c>
      <c r="C419" s="141">
        <v>40795</v>
      </c>
      <c r="D419" s="141">
        <v>3087</v>
      </c>
      <c r="E419" s="102"/>
      <c r="F419" s="102"/>
      <c r="G419" s="102"/>
      <c r="H419" s="102"/>
      <c r="I419" s="102"/>
      <c r="J419" s="103"/>
    </row>
    <row r="420" spans="1:10" x14ac:dyDescent="0.25">
      <c r="A420" s="146">
        <v>12</v>
      </c>
      <c r="B420" s="116">
        <v>0</v>
      </c>
      <c r="C420" s="255">
        <v>-20328</v>
      </c>
      <c r="D420" s="141">
        <v>55030</v>
      </c>
      <c r="E420" s="102"/>
      <c r="F420" s="102"/>
      <c r="G420" s="102"/>
      <c r="H420" s="102"/>
      <c r="I420" s="102"/>
      <c r="J420" s="103"/>
    </row>
    <row r="421" spans="1:10" x14ac:dyDescent="0.25">
      <c r="A421" s="146">
        <v>13</v>
      </c>
      <c r="B421" s="116">
        <v>0</v>
      </c>
      <c r="C421" s="141">
        <v>3936</v>
      </c>
      <c r="D421" s="141">
        <v>-3936</v>
      </c>
      <c r="E421" s="102"/>
      <c r="F421" s="102"/>
      <c r="G421" s="102"/>
      <c r="H421" s="102"/>
      <c r="I421" s="102"/>
      <c r="J421" s="103"/>
    </row>
    <row r="422" spans="1:10" x14ac:dyDescent="0.25">
      <c r="A422" s="146">
        <v>14</v>
      </c>
      <c r="B422" s="116">
        <v>0</v>
      </c>
      <c r="C422" s="255">
        <v>228901</v>
      </c>
      <c r="D422" s="141">
        <v>-50489</v>
      </c>
      <c r="E422" s="102"/>
      <c r="F422" s="102"/>
      <c r="G422" s="102"/>
      <c r="H422" s="102"/>
      <c r="I422" s="102"/>
      <c r="J422" s="103"/>
    </row>
    <row r="423" spans="1:10" x14ac:dyDescent="0.25">
      <c r="A423" s="146">
        <v>15</v>
      </c>
      <c r="B423" s="116">
        <v>0</v>
      </c>
      <c r="C423" s="141">
        <v>28701</v>
      </c>
      <c r="D423" s="141">
        <v>50814</v>
      </c>
      <c r="E423" s="102"/>
      <c r="F423" s="102"/>
      <c r="G423" s="102"/>
      <c r="H423" s="102"/>
      <c r="I423" s="102"/>
      <c r="J423" s="103"/>
    </row>
    <row r="424" spans="1:10" x14ac:dyDescent="0.25">
      <c r="A424" s="146">
        <v>16</v>
      </c>
      <c r="B424" s="116">
        <v>0</v>
      </c>
      <c r="C424" s="255">
        <v>-3935</v>
      </c>
      <c r="D424" s="141">
        <v>1565</v>
      </c>
      <c r="E424" s="102"/>
      <c r="F424" s="102"/>
      <c r="G424" s="102"/>
      <c r="H424" s="102"/>
      <c r="I424" s="102"/>
      <c r="J424" s="103"/>
    </row>
    <row r="425" spans="1:10" x14ac:dyDescent="0.25">
      <c r="A425" s="146">
        <v>17</v>
      </c>
      <c r="B425" s="116">
        <v>403</v>
      </c>
      <c r="C425" s="141">
        <v>155951</v>
      </c>
      <c r="D425" s="141">
        <v>69095</v>
      </c>
      <c r="E425" s="102"/>
      <c r="F425" s="102"/>
      <c r="G425" s="102"/>
      <c r="H425" s="102"/>
      <c r="I425" s="102"/>
      <c r="J425" s="103"/>
    </row>
    <row r="426" spans="1:10" x14ac:dyDescent="0.25">
      <c r="A426" s="146">
        <v>18</v>
      </c>
      <c r="B426" s="116">
        <v>404</v>
      </c>
      <c r="C426" s="141">
        <v>1347705</v>
      </c>
      <c r="D426" s="141">
        <v>1030613</v>
      </c>
      <c r="E426" s="102"/>
      <c r="F426" s="102"/>
      <c r="G426" s="102"/>
      <c r="H426" s="102"/>
      <c r="I426" s="102"/>
      <c r="J426" s="103"/>
    </row>
    <row r="427" spans="1:10" x14ac:dyDescent="0.25">
      <c r="A427" s="146">
        <v>19</v>
      </c>
      <c r="B427" s="116">
        <v>405</v>
      </c>
      <c r="C427" s="141">
        <v>0</v>
      </c>
      <c r="D427" s="141">
        <v>0</v>
      </c>
      <c r="E427" s="102"/>
      <c r="F427" s="102"/>
      <c r="G427" s="102"/>
      <c r="H427" s="102"/>
      <c r="I427" s="102"/>
      <c r="J427" s="103"/>
    </row>
    <row r="428" spans="1:10" x14ac:dyDescent="0.25">
      <c r="A428" s="146">
        <v>20</v>
      </c>
      <c r="B428" s="116">
        <v>406</v>
      </c>
      <c r="C428" s="141">
        <v>0</v>
      </c>
      <c r="D428" s="141">
        <v>0</v>
      </c>
      <c r="E428" s="102"/>
      <c r="F428" s="102"/>
      <c r="G428" s="102"/>
      <c r="H428" s="102"/>
      <c r="I428" s="102"/>
      <c r="J428" s="103"/>
    </row>
    <row r="429" spans="1:10" x14ac:dyDescent="0.25">
      <c r="A429" s="146">
        <v>21</v>
      </c>
      <c r="B429" s="116">
        <v>407</v>
      </c>
      <c r="C429" s="141">
        <v>0</v>
      </c>
      <c r="D429" s="141">
        <v>0</v>
      </c>
      <c r="E429" s="102"/>
      <c r="F429" s="102"/>
      <c r="G429" s="102"/>
      <c r="H429" s="102"/>
      <c r="I429" s="102"/>
      <c r="J429" s="103"/>
    </row>
    <row r="430" spans="1:10" x14ac:dyDescent="0.25">
      <c r="A430" s="146">
        <v>22</v>
      </c>
      <c r="B430" s="116">
        <v>408</v>
      </c>
      <c r="C430" s="141">
        <v>0</v>
      </c>
      <c r="D430" s="141">
        <v>0</v>
      </c>
      <c r="E430" s="102"/>
      <c r="F430" s="102"/>
      <c r="G430" s="102"/>
      <c r="H430" s="102"/>
      <c r="I430" s="102"/>
      <c r="J430" s="103"/>
    </row>
    <row r="431" spans="1:10" x14ac:dyDescent="0.25">
      <c r="A431" s="146">
        <v>23</v>
      </c>
      <c r="B431" s="116">
        <v>409</v>
      </c>
      <c r="C431" s="141">
        <v>0</v>
      </c>
      <c r="D431" s="141">
        <v>0</v>
      </c>
      <c r="E431" s="102"/>
      <c r="F431" s="102"/>
      <c r="G431" s="102"/>
      <c r="H431" s="102"/>
      <c r="I431" s="102"/>
      <c r="J431" s="103"/>
    </row>
    <row r="432" spans="1:10" x14ac:dyDescent="0.25">
      <c r="A432" s="146">
        <v>24</v>
      </c>
      <c r="B432" s="116">
        <v>410</v>
      </c>
      <c r="C432" s="141">
        <v>0</v>
      </c>
      <c r="D432" s="141">
        <v>0</v>
      </c>
      <c r="E432" s="102"/>
      <c r="F432" s="102"/>
      <c r="G432" s="102"/>
      <c r="H432" s="102"/>
      <c r="I432" s="102"/>
      <c r="J432" s="103"/>
    </row>
    <row r="433" spans="1:10" x14ac:dyDescent="0.25">
      <c r="A433" s="146">
        <v>25</v>
      </c>
      <c r="B433" s="116">
        <v>411</v>
      </c>
      <c r="C433" s="141">
        <v>0</v>
      </c>
      <c r="D433" s="141">
        <v>0</v>
      </c>
      <c r="E433" s="102"/>
      <c r="F433" s="102"/>
      <c r="G433" s="102"/>
      <c r="H433" s="102"/>
      <c r="I433" s="102"/>
      <c r="J433" s="103"/>
    </row>
    <row r="434" spans="1:10" x14ac:dyDescent="0.25">
      <c r="A434" s="146">
        <v>26</v>
      </c>
      <c r="B434" s="116">
        <v>412</v>
      </c>
      <c r="C434" s="141">
        <v>1109370</v>
      </c>
      <c r="D434" s="141">
        <v>2002388</v>
      </c>
      <c r="E434" s="102"/>
      <c r="F434" s="102"/>
      <c r="G434" s="102"/>
      <c r="H434" s="102"/>
      <c r="I434" s="102"/>
      <c r="J434" s="103"/>
    </row>
    <row r="435" spans="1:10" x14ac:dyDescent="0.25">
      <c r="A435" s="146">
        <v>27</v>
      </c>
      <c r="B435" s="116">
        <v>413</v>
      </c>
      <c r="C435" s="141">
        <v>0</v>
      </c>
      <c r="D435" s="141">
        <v>0</v>
      </c>
      <c r="E435" s="102"/>
      <c r="F435" s="102"/>
      <c r="G435" s="102"/>
      <c r="H435" s="102"/>
      <c r="I435" s="102"/>
      <c r="J435" s="103"/>
    </row>
    <row r="436" spans="1:10" x14ac:dyDescent="0.25">
      <c r="A436" s="146">
        <v>28</v>
      </c>
      <c r="B436" s="116">
        <v>414</v>
      </c>
      <c r="C436" s="141">
        <v>0</v>
      </c>
      <c r="D436" s="141">
        <v>0</v>
      </c>
      <c r="E436" s="102"/>
      <c r="F436" s="102"/>
      <c r="G436" s="102"/>
      <c r="H436" s="102"/>
      <c r="I436" s="102"/>
      <c r="J436" s="103"/>
    </row>
    <row r="437" spans="1:10" x14ac:dyDescent="0.25">
      <c r="A437" s="146">
        <v>29</v>
      </c>
      <c r="B437" s="116">
        <v>415</v>
      </c>
      <c r="C437" s="141">
        <v>1109370</v>
      </c>
      <c r="D437" s="141">
        <v>2002388</v>
      </c>
      <c r="E437" s="102"/>
      <c r="F437" s="102"/>
      <c r="G437" s="102"/>
      <c r="H437" s="102"/>
      <c r="I437" s="102"/>
      <c r="J437" s="103"/>
    </row>
    <row r="438" spans="1:10" x14ac:dyDescent="0.25">
      <c r="A438" s="146">
        <v>30</v>
      </c>
      <c r="B438" s="116">
        <v>416</v>
      </c>
      <c r="C438" s="141">
        <v>0</v>
      </c>
      <c r="D438" s="141">
        <v>0</v>
      </c>
      <c r="E438" s="102"/>
      <c r="F438" s="102"/>
      <c r="G438" s="102"/>
      <c r="H438" s="102"/>
      <c r="I438" s="102"/>
      <c r="J438" s="103"/>
    </row>
    <row r="439" spans="1:10" x14ac:dyDescent="0.25">
      <c r="A439" s="146">
        <v>31</v>
      </c>
      <c r="B439" s="116">
        <v>417</v>
      </c>
      <c r="C439" s="141">
        <v>0</v>
      </c>
      <c r="D439" s="141">
        <v>0</v>
      </c>
      <c r="E439" s="102"/>
      <c r="F439" s="102"/>
      <c r="G439" s="102"/>
      <c r="H439" s="102"/>
      <c r="I439" s="102"/>
      <c r="J439" s="103"/>
    </row>
    <row r="440" spans="1:10" x14ac:dyDescent="0.25">
      <c r="A440" s="146">
        <v>32</v>
      </c>
      <c r="B440" s="116">
        <v>418</v>
      </c>
      <c r="C440" s="141">
        <v>1109370</v>
      </c>
      <c r="D440" s="141">
        <v>2002388</v>
      </c>
      <c r="E440" s="102"/>
      <c r="F440" s="102"/>
      <c r="G440" s="102"/>
      <c r="H440" s="102"/>
      <c r="I440" s="102"/>
      <c r="J440" s="103"/>
    </row>
    <row r="441" spans="1:10" x14ac:dyDescent="0.25">
      <c r="A441" s="146">
        <v>33</v>
      </c>
      <c r="B441" s="116">
        <v>419</v>
      </c>
      <c r="C441" s="141">
        <v>187333</v>
      </c>
      <c r="D441" s="141">
        <v>1068140</v>
      </c>
      <c r="E441" s="102"/>
      <c r="F441" s="102"/>
      <c r="G441" s="102"/>
      <c r="H441" s="102"/>
      <c r="I441" s="102"/>
      <c r="J441" s="103"/>
    </row>
    <row r="442" spans="1:10" x14ac:dyDescent="0.25">
      <c r="A442" s="146">
        <v>34</v>
      </c>
      <c r="B442" s="116">
        <v>420</v>
      </c>
      <c r="C442" s="141">
        <v>0</v>
      </c>
      <c r="D442" s="141">
        <v>0</v>
      </c>
      <c r="E442" s="102"/>
      <c r="F442" s="102"/>
      <c r="G442" s="102"/>
      <c r="H442" s="102"/>
      <c r="I442" s="102"/>
      <c r="J442" s="103"/>
    </row>
    <row r="443" spans="1:10" x14ac:dyDescent="0.25">
      <c r="A443" s="146">
        <v>35</v>
      </c>
      <c r="B443" s="116">
        <v>421</v>
      </c>
      <c r="C443" s="141">
        <v>187333</v>
      </c>
      <c r="D443" s="141">
        <v>701578</v>
      </c>
      <c r="E443" s="102"/>
      <c r="F443" s="102"/>
      <c r="G443" s="102"/>
      <c r="H443" s="102"/>
      <c r="I443" s="102"/>
      <c r="J443" s="103"/>
    </row>
    <row r="444" spans="1:10" x14ac:dyDescent="0.25">
      <c r="A444" s="146">
        <v>36</v>
      </c>
      <c r="B444" s="116">
        <v>422</v>
      </c>
      <c r="C444" s="141">
        <v>0</v>
      </c>
      <c r="D444" s="141">
        <v>366562</v>
      </c>
      <c r="E444" s="102"/>
      <c r="F444" s="102"/>
      <c r="G444" s="102"/>
      <c r="H444" s="102"/>
      <c r="I444" s="102"/>
      <c r="J444" s="103"/>
    </row>
    <row r="445" spans="1:10" x14ac:dyDescent="0.25">
      <c r="A445" s="146">
        <v>37</v>
      </c>
      <c r="B445" s="116">
        <v>423</v>
      </c>
      <c r="C445" s="141">
        <v>0</v>
      </c>
      <c r="D445" s="141">
        <v>0</v>
      </c>
      <c r="E445" s="102"/>
      <c r="F445" s="102"/>
      <c r="G445" s="102"/>
      <c r="H445" s="102"/>
      <c r="I445" s="102"/>
      <c r="J445" s="103"/>
    </row>
    <row r="446" spans="1:10" x14ac:dyDescent="0.25">
      <c r="A446" s="146">
        <v>38</v>
      </c>
      <c r="B446" s="116">
        <v>424</v>
      </c>
      <c r="C446" s="141">
        <v>448667</v>
      </c>
      <c r="D446" s="141">
        <v>0</v>
      </c>
      <c r="E446" s="102"/>
      <c r="F446" s="102"/>
      <c r="G446" s="102"/>
      <c r="H446" s="102"/>
      <c r="I446" s="102"/>
      <c r="J446" s="103"/>
    </row>
    <row r="447" spans="1:10" x14ac:dyDescent="0.25">
      <c r="A447" s="146">
        <v>39</v>
      </c>
      <c r="B447" s="116">
        <v>425</v>
      </c>
      <c r="C447" s="141">
        <v>0</v>
      </c>
      <c r="D447" s="141">
        <v>0</v>
      </c>
      <c r="E447" s="102"/>
      <c r="F447" s="102"/>
      <c r="G447" s="102"/>
      <c r="H447" s="102"/>
      <c r="I447" s="102"/>
      <c r="J447" s="103"/>
    </row>
    <row r="448" spans="1:10" x14ac:dyDescent="0.25">
      <c r="A448" s="146">
        <v>40</v>
      </c>
      <c r="B448" s="116">
        <v>426</v>
      </c>
      <c r="C448" s="141">
        <v>0</v>
      </c>
      <c r="D448" s="141">
        <v>0</v>
      </c>
      <c r="E448" s="102"/>
      <c r="F448" s="102"/>
      <c r="G448" s="102"/>
      <c r="H448" s="102"/>
      <c r="I448" s="102"/>
      <c r="J448" s="103"/>
    </row>
    <row r="449" spans="1:10" x14ac:dyDescent="0.25">
      <c r="A449" s="146">
        <v>41</v>
      </c>
      <c r="B449" s="116">
        <v>427</v>
      </c>
      <c r="C449" s="141">
        <v>448667</v>
      </c>
      <c r="D449" s="141">
        <v>0</v>
      </c>
      <c r="E449" s="102"/>
      <c r="F449" s="102"/>
      <c r="G449" s="102"/>
      <c r="H449" s="102"/>
      <c r="I449" s="102"/>
      <c r="J449" s="103"/>
    </row>
    <row r="450" spans="1:10" x14ac:dyDescent="0.25">
      <c r="A450" s="146">
        <v>42</v>
      </c>
      <c r="B450" s="116">
        <v>428</v>
      </c>
      <c r="C450" s="141">
        <v>0</v>
      </c>
      <c r="D450" s="141">
        <v>0</v>
      </c>
      <c r="E450" s="102"/>
      <c r="F450" s="102"/>
      <c r="G450" s="102"/>
      <c r="H450" s="102"/>
      <c r="I450" s="102"/>
      <c r="J450" s="103"/>
    </row>
    <row r="451" spans="1:10" x14ac:dyDescent="0.25">
      <c r="A451" s="146">
        <v>43</v>
      </c>
      <c r="B451" s="116">
        <v>429</v>
      </c>
      <c r="C451" s="141">
        <v>0</v>
      </c>
      <c r="D451" s="141">
        <v>0</v>
      </c>
      <c r="E451" s="102"/>
      <c r="F451" s="102"/>
      <c r="G451" s="102"/>
      <c r="H451" s="102"/>
      <c r="I451" s="102"/>
      <c r="J451" s="103"/>
    </row>
    <row r="452" spans="1:10" x14ac:dyDescent="0.25">
      <c r="A452" s="146">
        <v>44</v>
      </c>
      <c r="B452" s="116">
        <v>430</v>
      </c>
      <c r="C452" s="141">
        <v>0</v>
      </c>
      <c r="D452" s="141">
        <v>0</v>
      </c>
      <c r="E452" s="102"/>
      <c r="F452" s="102"/>
      <c r="G452" s="102"/>
      <c r="H452" s="102"/>
      <c r="I452" s="102"/>
      <c r="J452" s="103"/>
    </row>
    <row r="453" spans="1:10" x14ac:dyDescent="0.25">
      <c r="A453" s="146">
        <v>45</v>
      </c>
      <c r="B453" s="116">
        <v>431</v>
      </c>
      <c r="C453" s="141">
        <v>0</v>
      </c>
      <c r="D453" s="141">
        <v>1068140</v>
      </c>
      <c r="E453" s="102"/>
      <c r="F453" s="102"/>
      <c r="G453" s="102"/>
      <c r="H453" s="102"/>
      <c r="I453" s="102"/>
      <c r="J453" s="103"/>
    </row>
    <row r="454" spans="1:10" x14ac:dyDescent="0.25">
      <c r="A454" s="146">
        <v>46</v>
      </c>
      <c r="B454" s="116">
        <v>432</v>
      </c>
      <c r="C454" s="141">
        <v>261334</v>
      </c>
      <c r="D454" s="141">
        <v>0</v>
      </c>
      <c r="E454" s="102"/>
      <c r="F454" s="102"/>
      <c r="G454" s="102"/>
      <c r="H454" s="102"/>
      <c r="I454" s="102"/>
      <c r="J454" s="103"/>
    </row>
    <row r="455" spans="1:10" x14ac:dyDescent="0.25">
      <c r="A455" s="146">
        <v>47</v>
      </c>
      <c r="B455" s="116">
        <v>433</v>
      </c>
      <c r="C455" s="141">
        <v>1347705</v>
      </c>
      <c r="D455" s="141">
        <v>2098753</v>
      </c>
      <c r="E455" s="102"/>
      <c r="F455" s="102"/>
      <c r="G455" s="102"/>
      <c r="H455" s="102"/>
      <c r="I455" s="102"/>
      <c r="J455" s="103"/>
    </row>
    <row r="456" spans="1:10" x14ac:dyDescent="0.25">
      <c r="A456" s="146">
        <v>48</v>
      </c>
      <c r="B456" s="116">
        <v>434</v>
      </c>
      <c r="C456" s="141">
        <v>1370704</v>
      </c>
      <c r="D456" s="141">
        <v>2002388</v>
      </c>
      <c r="E456" s="102"/>
      <c r="F456" s="102"/>
      <c r="G456" s="102"/>
      <c r="H456" s="102"/>
      <c r="I456" s="102"/>
      <c r="J456" s="103"/>
    </row>
    <row r="457" spans="1:10" x14ac:dyDescent="0.25">
      <c r="A457" s="146">
        <v>49</v>
      </c>
      <c r="B457" s="116">
        <v>435</v>
      </c>
      <c r="C457" s="141">
        <v>0</v>
      </c>
      <c r="D457" s="141">
        <v>96365</v>
      </c>
      <c r="E457" s="102"/>
      <c r="F457" s="102"/>
      <c r="G457" s="102"/>
      <c r="H457" s="102"/>
      <c r="I457" s="102"/>
      <c r="J457" s="103"/>
    </row>
    <row r="458" spans="1:10" x14ac:dyDescent="0.25">
      <c r="A458" s="146">
        <v>50</v>
      </c>
      <c r="B458" s="116">
        <v>436</v>
      </c>
      <c r="C458" s="141">
        <v>22999</v>
      </c>
      <c r="D458" s="141">
        <v>0</v>
      </c>
      <c r="E458" s="102"/>
      <c r="F458" s="102"/>
      <c r="G458" s="102"/>
      <c r="H458" s="102"/>
      <c r="I458" s="102"/>
      <c r="J458" s="103"/>
    </row>
    <row r="459" spans="1:10" x14ac:dyDescent="0.25">
      <c r="A459" s="146">
        <v>51</v>
      </c>
      <c r="B459" s="116">
        <v>437</v>
      </c>
      <c r="C459" s="141">
        <v>175961</v>
      </c>
      <c r="D459" s="141">
        <v>79596</v>
      </c>
      <c r="E459" s="102"/>
      <c r="F459" s="102"/>
      <c r="G459" s="102"/>
      <c r="H459" s="102"/>
      <c r="I459" s="102"/>
      <c r="J459" s="103"/>
    </row>
    <row r="460" spans="1:10" x14ac:dyDescent="0.25">
      <c r="A460" s="146">
        <v>52</v>
      </c>
      <c r="B460" s="116">
        <v>438</v>
      </c>
      <c r="C460" s="141">
        <v>0</v>
      </c>
      <c r="D460" s="141">
        <v>0</v>
      </c>
      <c r="E460" s="102"/>
      <c r="F460" s="102"/>
      <c r="G460" s="102"/>
      <c r="H460" s="102"/>
      <c r="I460" s="102"/>
      <c r="J460" s="103"/>
    </row>
    <row r="461" spans="1:10" x14ac:dyDescent="0.25">
      <c r="A461" s="146">
        <v>53</v>
      </c>
      <c r="B461" s="116">
        <v>439</v>
      </c>
      <c r="C461" s="141">
        <v>0</v>
      </c>
      <c r="D461" s="141">
        <v>0</v>
      </c>
      <c r="E461" s="102"/>
      <c r="F461" s="102"/>
      <c r="G461" s="102"/>
      <c r="H461" s="102"/>
      <c r="I461" s="102"/>
      <c r="J461" s="103"/>
    </row>
    <row r="462" spans="1:10" x14ac:dyDescent="0.25">
      <c r="A462" s="146">
        <v>54</v>
      </c>
      <c r="B462" s="116">
        <v>440</v>
      </c>
      <c r="C462" s="141">
        <v>152962</v>
      </c>
      <c r="D462" s="141">
        <v>175961</v>
      </c>
      <c r="E462" s="102"/>
      <c r="F462" s="102"/>
      <c r="G462" s="102"/>
      <c r="H462" s="102"/>
      <c r="I462" s="102"/>
      <c r="J462" s="103"/>
    </row>
    <row r="463" spans="1:10" x14ac:dyDescent="0.25">
      <c r="A463" s="102"/>
      <c r="B463" s="102"/>
      <c r="C463" s="102"/>
      <c r="D463" s="102"/>
      <c r="E463" s="102"/>
      <c r="F463" s="102"/>
      <c r="G463" s="102"/>
      <c r="H463" s="102"/>
      <c r="I463" s="102"/>
      <c r="J463" s="103"/>
    </row>
    <row r="464" spans="1:10" x14ac:dyDescent="0.25">
      <c r="A464" s="102"/>
      <c r="B464" s="102"/>
      <c r="C464" s="102"/>
      <c r="D464" s="102"/>
      <c r="E464" s="102"/>
      <c r="F464" s="102"/>
      <c r="G464" s="102"/>
      <c r="H464" s="102"/>
      <c r="I464" s="102"/>
      <c r="J464" s="103"/>
    </row>
    <row r="465" spans="1:10" ht="18" x14ac:dyDescent="0.25">
      <c r="A465" s="105" t="s">
        <v>2692</v>
      </c>
      <c r="B465" s="106"/>
      <c r="C465" s="106"/>
      <c r="D465" s="106"/>
      <c r="E465" s="107" t="s">
        <v>2768</v>
      </c>
      <c r="F465" s="137"/>
      <c r="G465" s="106"/>
      <c r="H465" s="106"/>
      <c r="I465" s="106"/>
      <c r="J465" s="138"/>
    </row>
    <row r="466" spans="1:10" x14ac:dyDescent="0.25">
      <c r="A466" s="139" t="s">
        <v>2693</v>
      </c>
      <c r="B466" s="139" t="s">
        <v>2687</v>
      </c>
      <c r="C466" s="139" t="s">
        <v>2666</v>
      </c>
      <c r="D466" s="139" t="s">
        <v>2667</v>
      </c>
      <c r="E466" s="139" t="s">
        <v>2668</v>
      </c>
      <c r="F466" s="139" t="s">
        <v>2669</v>
      </c>
      <c r="G466" s="139" t="s">
        <v>2670</v>
      </c>
      <c r="H466" s="139" t="s">
        <v>2694</v>
      </c>
      <c r="I466" s="147" t="s">
        <v>2695</v>
      </c>
      <c r="J466" s="103"/>
    </row>
    <row r="467" spans="1:10" x14ac:dyDescent="0.25">
      <c r="A467" s="116">
        <v>901</v>
      </c>
      <c r="B467" s="141">
        <v>8922365</v>
      </c>
      <c r="C467" s="141">
        <v>0</v>
      </c>
      <c r="D467" s="141">
        <v>0</v>
      </c>
      <c r="E467" s="141">
        <v>369492</v>
      </c>
      <c r="F467" s="141">
        <v>-4258949</v>
      </c>
      <c r="G467" s="141">
        <v>5032908</v>
      </c>
      <c r="H467" s="141">
        <v>0</v>
      </c>
      <c r="I467" s="141">
        <v>5032908</v>
      </c>
      <c r="J467" s="103"/>
    </row>
    <row r="468" spans="1:10" x14ac:dyDescent="0.25">
      <c r="A468" s="116">
        <v>902</v>
      </c>
      <c r="B468" s="141">
        <v>0</v>
      </c>
      <c r="C468" s="141">
        <v>0</v>
      </c>
      <c r="D468" s="141">
        <v>0</v>
      </c>
      <c r="E468" s="141">
        <v>0</v>
      </c>
      <c r="F468" s="141">
        <v>0</v>
      </c>
      <c r="G468" s="141">
        <v>0</v>
      </c>
      <c r="H468" s="141">
        <v>0</v>
      </c>
      <c r="I468" s="141">
        <v>0</v>
      </c>
      <c r="J468" s="103"/>
    </row>
    <row r="469" spans="1:10" x14ac:dyDescent="0.25">
      <c r="A469" s="116">
        <v>903</v>
      </c>
      <c r="B469" s="141">
        <v>0</v>
      </c>
      <c r="C469" s="141">
        <v>0</v>
      </c>
      <c r="D469" s="141">
        <v>0</v>
      </c>
      <c r="E469" s="141">
        <v>0</v>
      </c>
      <c r="F469" s="141">
        <v>0</v>
      </c>
      <c r="G469" s="141">
        <v>0</v>
      </c>
      <c r="H469" s="141">
        <v>0</v>
      </c>
      <c r="I469" s="141">
        <v>0</v>
      </c>
      <c r="J469" s="103"/>
    </row>
    <row r="470" spans="1:10" x14ac:dyDescent="0.25">
      <c r="A470" s="116">
        <v>904</v>
      </c>
      <c r="B470" s="141">
        <v>8922365</v>
      </c>
      <c r="C470" s="141">
        <v>0</v>
      </c>
      <c r="D470" s="141">
        <v>0</v>
      </c>
      <c r="E470" s="141">
        <v>369492</v>
      </c>
      <c r="F470" s="141">
        <v>-4258949</v>
      </c>
      <c r="G470" s="141">
        <v>5032908</v>
      </c>
      <c r="H470" s="141">
        <v>0</v>
      </c>
      <c r="I470" s="141">
        <v>5032908</v>
      </c>
      <c r="J470" s="103"/>
    </row>
    <row r="471" spans="1:10" x14ac:dyDescent="0.25">
      <c r="A471" s="116">
        <v>905</v>
      </c>
      <c r="B471" s="141">
        <v>0</v>
      </c>
      <c r="C471" s="141">
        <v>0</v>
      </c>
      <c r="D471" s="141">
        <v>0</v>
      </c>
      <c r="E471" s="141">
        <v>0</v>
      </c>
      <c r="F471" s="141">
        <v>0</v>
      </c>
      <c r="G471" s="141">
        <v>0</v>
      </c>
      <c r="H471" s="141">
        <v>0</v>
      </c>
      <c r="I471" s="141">
        <v>0</v>
      </c>
      <c r="J471" s="103"/>
    </row>
    <row r="472" spans="1:10" x14ac:dyDescent="0.25">
      <c r="A472" s="116">
        <v>906</v>
      </c>
      <c r="B472" s="141">
        <v>0</v>
      </c>
      <c r="C472" s="141">
        <v>0</v>
      </c>
      <c r="D472" s="141">
        <v>0</v>
      </c>
      <c r="E472" s="141">
        <v>0</v>
      </c>
      <c r="F472" s="141">
        <v>0</v>
      </c>
      <c r="G472" s="141">
        <v>0</v>
      </c>
      <c r="H472" s="141">
        <v>0</v>
      </c>
      <c r="I472" s="141">
        <v>0</v>
      </c>
      <c r="J472" s="103"/>
    </row>
    <row r="473" spans="1:10" x14ac:dyDescent="0.25">
      <c r="A473" s="116">
        <v>907</v>
      </c>
      <c r="B473" s="141">
        <v>0</v>
      </c>
      <c r="C473" s="141">
        <v>0</v>
      </c>
      <c r="D473" s="141">
        <v>0</v>
      </c>
      <c r="E473" s="141">
        <v>0</v>
      </c>
      <c r="F473" s="141">
        <v>0</v>
      </c>
      <c r="G473" s="141">
        <v>0</v>
      </c>
      <c r="H473" s="141">
        <v>0</v>
      </c>
      <c r="I473" s="141">
        <v>0</v>
      </c>
      <c r="J473" s="103"/>
    </row>
    <row r="474" spans="1:10" x14ac:dyDescent="0.25">
      <c r="A474" s="116">
        <v>908</v>
      </c>
      <c r="B474" s="141">
        <v>0</v>
      </c>
      <c r="C474" s="141">
        <v>0</v>
      </c>
      <c r="D474" s="141">
        <v>0</v>
      </c>
      <c r="E474" s="141">
        <v>0</v>
      </c>
      <c r="F474" s="141">
        <v>14202</v>
      </c>
      <c r="G474" s="141">
        <v>14202</v>
      </c>
      <c r="H474" s="141">
        <v>0</v>
      </c>
      <c r="I474" s="141">
        <v>14202</v>
      </c>
      <c r="J474" s="103"/>
    </row>
    <row r="475" spans="1:10" x14ac:dyDescent="0.25">
      <c r="A475" s="116">
        <v>909</v>
      </c>
      <c r="B475" s="141">
        <v>0</v>
      </c>
      <c r="C475" s="141">
        <v>0</v>
      </c>
      <c r="D475" s="141">
        <v>0</v>
      </c>
      <c r="E475" s="141">
        <v>0</v>
      </c>
      <c r="F475" s="141">
        <v>0</v>
      </c>
      <c r="G475" s="141">
        <v>0</v>
      </c>
      <c r="H475" s="141">
        <v>0</v>
      </c>
      <c r="I475" s="141">
        <v>0</v>
      </c>
      <c r="J475" s="103"/>
    </row>
    <row r="476" spans="1:10" x14ac:dyDescent="0.25">
      <c r="A476" s="116">
        <v>910</v>
      </c>
      <c r="B476" s="141">
        <v>0</v>
      </c>
      <c r="C476" s="141">
        <v>0</v>
      </c>
      <c r="D476" s="141">
        <v>0</v>
      </c>
      <c r="E476" s="141">
        <v>0</v>
      </c>
      <c r="F476" s="141">
        <v>0</v>
      </c>
      <c r="G476" s="141">
        <v>0</v>
      </c>
      <c r="H476" s="141">
        <v>0</v>
      </c>
      <c r="I476" s="141">
        <v>0</v>
      </c>
      <c r="J476" s="103"/>
    </row>
    <row r="477" spans="1:10" x14ac:dyDescent="0.25">
      <c r="A477" s="116">
        <v>911</v>
      </c>
      <c r="B477" s="141">
        <v>0</v>
      </c>
      <c r="C477" s="141">
        <v>0</v>
      </c>
      <c r="D477" s="141">
        <v>0</v>
      </c>
      <c r="E477" s="141">
        <v>0</v>
      </c>
      <c r="F477" s="141">
        <v>0</v>
      </c>
      <c r="G477" s="141">
        <v>0</v>
      </c>
      <c r="H477" s="141">
        <v>0</v>
      </c>
      <c r="I477" s="141">
        <v>0</v>
      </c>
      <c r="J477" s="103"/>
    </row>
    <row r="478" spans="1:10" x14ac:dyDescent="0.25">
      <c r="A478" s="116">
        <v>912</v>
      </c>
      <c r="B478" s="141">
        <v>8922365</v>
      </c>
      <c r="C478" s="141">
        <v>0</v>
      </c>
      <c r="D478" s="141">
        <v>0</v>
      </c>
      <c r="E478" s="141">
        <v>369492</v>
      </c>
      <c r="F478" s="141">
        <v>-4244747</v>
      </c>
      <c r="G478" s="141">
        <v>5047110</v>
      </c>
      <c r="H478" s="141">
        <v>0</v>
      </c>
      <c r="I478" s="141">
        <v>5047110</v>
      </c>
      <c r="J478" s="103"/>
    </row>
    <row r="479" spans="1:10" x14ac:dyDescent="0.25">
      <c r="A479" s="116">
        <v>913</v>
      </c>
      <c r="B479" s="141">
        <v>0</v>
      </c>
      <c r="C479" s="141">
        <v>0</v>
      </c>
      <c r="D479" s="141">
        <v>0</v>
      </c>
      <c r="E479" s="141">
        <v>0</v>
      </c>
      <c r="F479" s="141">
        <v>0</v>
      </c>
      <c r="G479" s="141">
        <v>0</v>
      </c>
      <c r="H479" s="141">
        <v>0</v>
      </c>
      <c r="I479" s="141">
        <v>0</v>
      </c>
      <c r="J479" s="103"/>
    </row>
    <row r="480" spans="1:10" x14ac:dyDescent="0.25">
      <c r="A480" s="116">
        <v>914</v>
      </c>
      <c r="B480" s="141">
        <v>0</v>
      </c>
      <c r="C480" s="141">
        <v>0</v>
      </c>
      <c r="D480" s="141">
        <v>0</v>
      </c>
      <c r="E480" s="141">
        <v>0</v>
      </c>
      <c r="F480" s="141">
        <v>0</v>
      </c>
      <c r="G480" s="141">
        <v>0</v>
      </c>
      <c r="H480" s="141">
        <v>0</v>
      </c>
      <c r="I480" s="141">
        <v>0</v>
      </c>
      <c r="J480" s="103"/>
    </row>
    <row r="481" spans="1:13" x14ac:dyDescent="0.25">
      <c r="A481" s="116">
        <v>915</v>
      </c>
      <c r="B481" s="141">
        <v>8922365</v>
      </c>
      <c r="C481" s="141">
        <v>0</v>
      </c>
      <c r="D481" s="141">
        <v>0</v>
      </c>
      <c r="E481" s="141">
        <v>369492</v>
      </c>
      <c r="F481" s="141">
        <v>-4244747</v>
      </c>
      <c r="G481" s="141">
        <v>5047110</v>
      </c>
      <c r="H481" s="141">
        <v>0</v>
      </c>
      <c r="I481" s="141">
        <v>5047110</v>
      </c>
      <c r="J481" s="103"/>
    </row>
    <row r="482" spans="1:13" x14ac:dyDescent="0.25">
      <c r="A482" s="116">
        <v>916</v>
      </c>
      <c r="B482" s="141">
        <v>0</v>
      </c>
      <c r="C482" s="141">
        <v>0</v>
      </c>
      <c r="D482" s="141">
        <v>0</v>
      </c>
      <c r="E482" s="141">
        <v>0</v>
      </c>
      <c r="F482" s="141">
        <v>0</v>
      </c>
      <c r="G482" s="141">
        <v>0</v>
      </c>
      <c r="H482" s="141">
        <v>0</v>
      </c>
      <c r="I482" s="141">
        <v>0</v>
      </c>
      <c r="J482" s="103"/>
    </row>
    <row r="483" spans="1:13" x14ac:dyDescent="0.25">
      <c r="A483" s="116">
        <v>917</v>
      </c>
      <c r="B483" s="141">
        <v>0</v>
      </c>
      <c r="C483" s="141">
        <v>0</v>
      </c>
      <c r="D483" s="141">
        <v>0</v>
      </c>
      <c r="E483" s="141">
        <v>0</v>
      </c>
      <c r="F483" s="141">
        <v>0</v>
      </c>
      <c r="G483" s="141">
        <v>0</v>
      </c>
      <c r="H483" s="141">
        <v>0</v>
      </c>
      <c r="I483" s="141">
        <v>0</v>
      </c>
      <c r="J483" s="103"/>
    </row>
    <row r="484" spans="1:13" x14ac:dyDescent="0.25">
      <c r="A484" s="116">
        <v>918</v>
      </c>
      <c r="B484" s="141">
        <v>0</v>
      </c>
      <c r="C484" s="141">
        <v>0</v>
      </c>
      <c r="D484" s="141">
        <v>0</v>
      </c>
      <c r="E484" s="141">
        <v>0</v>
      </c>
      <c r="F484" s="141">
        <v>0</v>
      </c>
      <c r="G484" s="141">
        <v>0</v>
      </c>
      <c r="H484" s="141">
        <v>0</v>
      </c>
      <c r="I484" s="141">
        <v>0</v>
      </c>
      <c r="J484" s="103"/>
    </row>
    <row r="485" spans="1:13" x14ac:dyDescent="0.25">
      <c r="A485" s="116">
        <v>919</v>
      </c>
      <c r="B485" s="141">
        <v>0</v>
      </c>
      <c r="C485" s="141">
        <v>0</v>
      </c>
      <c r="D485" s="141">
        <v>0</v>
      </c>
      <c r="E485" s="141">
        <v>0</v>
      </c>
      <c r="F485" s="141">
        <v>12814</v>
      </c>
      <c r="G485" s="141">
        <v>12814</v>
      </c>
      <c r="H485" s="141">
        <v>0</v>
      </c>
      <c r="I485" s="141">
        <v>12814</v>
      </c>
      <c r="J485" s="103"/>
    </row>
    <row r="486" spans="1:13" x14ac:dyDescent="0.25">
      <c r="A486" s="116">
        <v>920</v>
      </c>
      <c r="B486" s="141">
        <v>0</v>
      </c>
      <c r="C486" s="141">
        <v>0</v>
      </c>
      <c r="D486" s="141">
        <v>0</v>
      </c>
      <c r="E486" s="141">
        <v>793765</v>
      </c>
      <c r="F486" s="141">
        <v>4244746</v>
      </c>
      <c r="G486" s="141">
        <v>5038511</v>
      </c>
      <c r="H486" s="141">
        <v>0</v>
      </c>
      <c r="I486" s="141">
        <v>5038511</v>
      </c>
      <c r="J486" s="103"/>
    </row>
    <row r="487" spans="1:13" x14ac:dyDescent="0.25">
      <c r="A487" s="116">
        <v>921</v>
      </c>
      <c r="B487" s="141">
        <v>0</v>
      </c>
      <c r="C487" s="141">
        <v>0</v>
      </c>
      <c r="D487" s="141">
        <v>0</v>
      </c>
      <c r="E487" s="141">
        <v>0</v>
      </c>
      <c r="F487" s="141">
        <v>0</v>
      </c>
      <c r="G487" s="141">
        <v>0</v>
      </c>
      <c r="H487" s="141">
        <v>0</v>
      </c>
      <c r="I487" s="141">
        <v>0</v>
      </c>
      <c r="J487" s="103"/>
    </row>
    <row r="488" spans="1:13" x14ac:dyDescent="0.25">
      <c r="A488" s="116">
        <v>922</v>
      </c>
      <c r="B488" s="141">
        <v>-5038512</v>
      </c>
      <c r="C488" s="141">
        <v>0</v>
      </c>
      <c r="D488" s="141">
        <v>0</v>
      </c>
      <c r="E488" s="141">
        <v>0</v>
      </c>
      <c r="F488" s="141">
        <v>0</v>
      </c>
      <c r="G488" s="141">
        <v>-5038512</v>
      </c>
      <c r="H488" s="141">
        <v>0</v>
      </c>
      <c r="I488" s="141">
        <v>-5038512</v>
      </c>
      <c r="J488" s="103"/>
    </row>
    <row r="489" spans="1:13" x14ac:dyDescent="0.25">
      <c r="A489" s="116">
        <v>923</v>
      </c>
      <c r="B489" s="141">
        <v>3883853</v>
      </c>
      <c r="C489" s="141">
        <v>0</v>
      </c>
      <c r="D489" s="141">
        <v>0</v>
      </c>
      <c r="E489" s="141">
        <v>1163257</v>
      </c>
      <c r="F489" s="141">
        <v>12813</v>
      </c>
      <c r="G489" s="141">
        <v>5059923</v>
      </c>
      <c r="H489" s="141">
        <v>0</v>
      </c>
      <c r="I489" s="141">
        <v>5059923</v>
      </c>
      <c r="J489" s="103"/>
    </row>
    <row r="490" spans="1:13" x14ac:dyDescent="0.25">
      <c r="A490" s="102"/>
      <c r="B490" s="102"/>
      <c r="C490" s="102"/>
      <c r="D490" s="102"/>
      <c r="E490" s="102"/>
      <c r="F490" s="102"/>
      <c r="G490" s="102"/>
      <c r="H490" s="102"/>
      <c r="I490" s="102"/>
      <c r="J490" s="103"/>
    </row>
    <row r="491" spans="1:13" x14ac:dyDescent="0.25">
      <c r="A491" s="102"/>
      <c r="B491" s="102"/>
      <c r="C491" s="102"/>
      <c r="D491" s="102"/>
      <c r="E491" s="102"/>
      <c r="F491" s="102"/>
      <c r="G491" s="102"/>
      <c r="H491" s="102"/>
      <c r="I491" s="102"/>
      <c r="J491" s="103"/>
    </row>
    <row r="492" spans="1:13" x14ac:dyDescent="0.25">
      <c r="A492" s="148" t="s">
        <v>2696</v>
      </c>
      <c r="B492" s="106"/>
      <c r="C492" s="106"/>
      <c r="D492" s="106"/>
      <c r="E492" s="107"/>
      <c r="F492" s="137"/>
      <c r="G492" s="106"/>
      <c r="H492" s="106"/>
      <c r="I492" s="106"/>
      <c r="J492" s="106"/>
      <c r="K492" s="106"/>
      <c r="L492" s="106"/>
      <c r="M492" s="149"/>
    </row>
    <row r="493" spans="1:13" x14ac:dyDescent="0.25">
      <c r="A493" s="150" t="s">
        <v>2693</v>
      </c>
      <c r="B493" s="150" t="s">
        <v>2687</v>
      </c>
      <c r="C493" s="150" t="s">
        <v>2666</v>
      </c>
      <c r="D493" s="150" t="s">
        <v>2667</v>
      </c>
      <c r="E493" s="150" t="s">
        <v>2668</v>
      </c>
      <c r="F493" s="150" t="s">
        <v>2669</v>
      </c>
      <c r="G493" s="150" t="s">
        <v>2670</v>
      </c>
      <c r="H493" s="151" t="s">
        <v>2693</v>
      </c>
      <c r="I493" s="102"/>
      <c r="J493" s="102"/>
      <c r="K493" s="102"/>
      <c r="L493" s="102"/>
      <c r="M493" s="152"/>
    </row>
    <row r="494" spans="1:13" x14ac:dyDescent="0.25">
      <c r="A494" s="153"/>
      <c r="B494" s="154" t="s">
        <v>317</v>
      </c>
      <c r="C494" s="141">
        <v>1009785</v>
      </c>
      <c r="D494" s="155">
        <v>5.0000000000000001E-3</v>
      </c>
      <c r="E494" s="156">
        <v>5049</v>
      </c>
      <c r="F494" s="141">
        <v>5049</v>
      </c>
      <c r="G494" s="156">
        <v>0</v>
      </c>
      <c r="H494" s="157" t="s">
        <v>2697</v>
      </c>
      <c r="I494" s="158"/>
      <c r="J494" s="158"/>
      <c r="K494" s="158"/>
      <c r="L494" s="158"/>
      <c r="M494" s="152"/>
    </row>
    <row r="495" spans="1:13" x14ac:dyDescent="0.25">
      <c r="A495" s="153"/>
      <c r="B495" s="154" t="s">
        <v>317</v>
      </c>
      <c r="C495" s="141">
        <v>1100</v>
      </c>
      <c r="D495" s="155">
        <v>5.0000000000000001E-3</v>
      </c>
      <c r="E495" s="156">
        <v>6</v>
      </c>
      <c r="F495" s="141">
        <v>6</v>
      </c>
      <c r="G495" s="156">
        <v>0</v>
      </c>
      <c r="H495" s="157" t="s">
        <v>2698</v>
      </c>
      <c r="I495" s="158"/>
      <c r="J495" s="158"/>
      <c r="K495" s="158"/>
      <c r="L495" s="158"/>
      <c r="M495" s="152"/>
    </row>
    <row r="496" spans="1:13" x14ac:dyDescent="0.25">
      <c r="A496" s="153"/>
      <c r="B496" s="154" t="s">
        <v>2699</v>
      </c>
      <c r="C496" s="141">
        <v>0</v>
      </c>
      <c r="D496" s="154" t="s">
        <v>322</v>
      </c>
      <c r="E496" s="156">
        <v>0</v>
      </c>
      <c r="F496" s="141">
        <v>0</v>
      </c>
      <c r="G496" s="156">
        <v>0</v>
      </c>
      <c r="H496" s="157" t="s">
        <v>337</v>
      </c>
      <c r="I496" s="158"/>
      <c r="J496" s="158"/>
      <c r="K496" s="158"/>
      <c r="L496" s="158"/>
      <c r="M496" s="152"/>
    </row>
    <row r="497" spans="1:13" x14ac:dyDescent="0.25">
      <c r="A497" s="153"/>
      <c r="B497" s="154" t="s">
        <v>2699</v>
      </c>
      <c r="C497" s="141">
        <v>0</v>
      </c>
      <c r="D497" s="154" t="s">
        <v>2700</v>
      </c>
      <c r="E497" s="156">
        <v>0</v>
      </c>
      <c r="F497" s="141">
        <v>0</v>
      </c>
      <c r="G497" s="156">
        <v>0</v>
      </c>
      <c r="H497" s="157" t="s">
        <v>2701</v>
      </c>
      <c r="I497" s="158"/>
      <c r="J497" s="158"/>
      <c r="K497" s="158"/>
      <c r="L497" s="158"/>
      <c r="M497" s="152"/>
    </row>
    <row r="498" spans="1:13" x14ac:dyDescent="0.25">
      <c r="A498" s="153"/>
      <c r="B498" s="154" t="s">
        <v>2699</v>
      </c>
      <c r="C498" s="141">
        <v>0</v>
      </c>
      <c r="D498" s="154" t="s">
        <v>323</v>
      </c>
      <c r="E498" s="156">
        <v>0</v>
      </c>
      <c r="F498" s="141">
        <v>0</v>
      </c>
      <c r="G498" s="156">
        <v>0</v>
      </c>
      <c r="H498" s="157" t="s">
        <v>338</v>
      </c>
      <c r="I498" s="158"/>
      <c r="J498" s="158"/>
      <c r="K498" s="158"/>
      <c r="L498" s="158"/>
      <c r="M498" s="152"/>
    </row>
    <row r="499" spans="1:13" x14ac:dyDescent="0.25">
      <c r="A499" s="153"/>
      <c r="B499" s="154" t="s">
        <v>2699</v>
      </c>
      <c r="C499" s="141">
        <v>0</v>
      </c>
      <c r="D499" s="154" t="s">
        <v>323</v>
      </c>
      <c r="E499" s="156">
        <v>0</v>
      </c>
      <c r="F499" s="141">
        <v>0</v>
      </c>
      <c r="G499" s="156">
        <v>0</v>
      </c>
      <c r="H499" s="157" t="s">
        <v>339</v>
      </c>
      <c r="I499" s="158"/>
      <c r="J499" s="158"/>
      <c r="K499" s="158"/>
      <c r="L499" s="158"/>
      <c r="M499" s="152"/>
    </row>
    <row r="500" spans="1:13" x14ac:dyDescent="0.25">
      <c r="A500" s="153"/>
      <c r="B500" s="154" t="s">
        <v>318</v>
      </c>
      <c r="C500" s="141">
        <v>0</v>
      </c>
      <c r="D500" s="154" t="s">
        <v>324</v>
      </c>
      <c r="E500" s="156">
        <v>0</v>
      </c>
      <c r="F500" s="141">
        <v>0</v>
      </c>
      <c r="G500" s="156">
        <v>0</v>
      </c>
      <c r="H500" s="157" t="s">
        <v>2702</v>
      </c>
      <c r="I500" s="158"/>
      <c r="J500" s="158"/>
      <c r="K500" s="158"/>
      <c r="L500" s="158"/>
      <c r="M500" s="152"/>
    </row>
    <row r="501" spans="1:13" x14ac:dyDescent="0.25">
      <c r="A501" s="153"/>
      <c r="B501" s="154" t="s">
        <v>319</v>
      </c>
      <c r="C501" s="141">
        <v>0</v>
      </c>
      <c r="D501" s="154" t="s">
        <v>2700</v>
      </c>
      <c r="E501" s="156">
        <v>0</v>
      </c>
      <c r="F501" s="141">
        <v>0</v>
      </c>
      <c r="G501" s="156">
        <v>0</v>
      </c>
      <c r="H501" s="157" t="s">
        <v>340</v>
      </c>
      <c r="I501" s="158"/>
      <c r="J501" s="158"/>
      <c r="K501" s="158"/>
      <c r="L501" s="158"/>
      <c r="M501" s="152"/>
    </row>
    <row r="502" spans="1:13" x14ac:dyDescent="0.25">
      <c r="A502" s="153"/>
      <c r="B502" s="154" t="s">
        <v>319</v>
      </c>
      <c r="C502" s="141">
        <v>0</v>
      </c>
      <c r="D502" s="154" t="s">
        <v>2700</v>
      </c>
      <c r="E502" s="156">
        <v>0</v>
      </c>
      <c r="F502" s="141">
        <v>0</v>
      </c>
      <c r="G502" s="156">
        <v>0</v>
      </c>
      <c r="H502" s="157" t="s">
        <v>341</v>
      </c>
      <c r="I502" s="158"/>
      <c r="J502" s="158"/>
      <c r="K502" s="158"/>
      <c r="L502" s="158"/>
      <c r="M502" s="152"/>
    </row>
    <row r="503" spans="1:13" x14ac:dyDescent="0.25">
      <c r="A503" s="153"/>
      <c r="B503" s="154" t="s">
        <v>320</v>
      </c>
      <c r="C503" s="141">
        <v>0</v>
      </c>
      <c r="D503" s="154" t="s">
        <v>325</v>
      </c>
      <c r="E503" s="156">
        <v>0</v>
      </c>
      <c r="F503" s="141">
        <v>0</v>
      </c>
      <c r="G503" s="156">
        <v>0</v>
      </c>
      <c r="H503" s="157" t="s">
        <v>342</v>
      </c>
      <c r="I503" s="158"/>
      <c r="J503" s="158"/>
      <c r="K503" s="158"/>
      <c r="L503" s="158"/>
      <c r="M503" s="152"/>
    </row>
    <row r="504" spans="1:13" x14ac:dyDescent="0.25">
      <c r="A504" s="153"/>
      <c r="B504" s="154" t="s">
        <v>320</v>
      </c>
      <c r="C504" s="141">
        <v>0</v>
      </c>
      <c r="D504" s="154" t="s">
        <v>326</v>
      </c>
      <c r="E504" s="156">
        <v>0</v>
      </c>
      <c r="F504" s="141">
        <v>0</v>
      </c>
      <c r="G504" s="156">
        <v>0</v>
      </c>
      <c r="H504" s="157" t="s">
        <v>343</v>
      </c>
      <c r="I504" s="158"/>
      <c r="J504" s="158"/>
      <c r="K504" s="158"/>
      <c r="L504" s="158"/>
      <c r="M504" s="152"/>
    </row>
    <row r="505" spans="1:13" x14ac:dyDescent="0.25">
      <c r="A505" s="153"/>
      <c r="B505" s="154" t="s">
        <v>320</v>
      </c>
      <c r="C505" s="141">
        <v>0</v>
      </c>
      <c r="D505" s="154" t="s">
        <v>327</v>
      </c>
      <c r="E505" s="156">
        <v>0</v>
      </c>
      <c r="F505" s="141">
        <v>0</v>
      </c>
      <c r="G505" s="156">
        <v>0</v>
      </c>
      <c r="H505" s="157" t="s">
        <v>2703</v>
      </c>
      <c r="I505" s="158"/>
      <c r="J505" s="158"/>
      <c r="K505" s="158"/>
      <c r="L505" s="158"/>
      <c r="M505" s="152"/>
    </row>
    <row r="506" spans="1:13" x14ac:dyDescent="0.25">
      <c r="A506" s="153"/>
      <c r="B506" s="154" t="s">
        <v>2699</v>
      </c>
      <c r="C506" s="141">
        <v>0</v>
      </c>
      <c r="D506" s="154" t="s">
        <v>2704</v>
      </c>
      <c r="E506" s="156">
        <v>0</v>
      </c>
      <c r="F506" s="141">
        <v>0</v>
      </c>
      <c r="G506" s="156">
        <v>0</v>
      </c>
      <c r="H506" s="157" t="s">
        <v>344</v>
      </c>
      <c r="I506" s="158"/>
      <c r="J506" s="158"/>
      <c r="K506" s="158"/>
      <c r="L506" s="158"/>
      <c r="M506" s="152"/>
    </row>
    <row r="507" spans="1:13" x14ac:dyDescent="0.25">
      <c r="A507" s="153"/>
      <c r="B507" s="154" t="s">
        <v>321</v>
      </c>
      <c r="C507" s="141">
        <v>0</v>
      </c>
      <c r="D507" s="154" t="s">
        <v>2705</v>
      </c>
      <c r="E507" s="156">
        <v>0</v>
      </c>
      <c r="F507" s="141">
        <v>0</v>
      </c>
      <c r="G507" s="156">
        <v>0</v>
      </c>
      <c r="H507" s="157" t="s">
        <v>2706</v>
      </c>
      <c r="I507" s="158"/>
      <c r="J507" s="158"/>
      <c r="K507" s="158"/>
      <c r="L507" s="158"/>
      <c r="M507" s="152"/>
    </row>
    <row r="508" spans="1:13" x14ac:dyDescent="0.25">
      <c r="A508" s="153"/>
      <c r="B508" s="154" t="s">
        <v>2707</v>
      </c>
      <c r="C508" s="141">
        <v>0</v>
      </c>
      <c r="D508" s="154" t="s">
        <v>2708</v>
      </c>
      <c r="E508" s="156">
        <v>0</v>
      </c>
      <c r="F508" s="141">
        <v>0</v>
      </c>
      <c r="G508" s="156">
        <v>0</v>
      </c>
      <c r="H508" s="157" t="s">
        <v>2709</v>
      </c>
      <c r="I508" s="158"/>
      <c r="J508" s="158"/>
      <c r="K508" s="158"/>
      <c r="L508" s="158"/>
      <c r="M508" s="152"/>
    </row>
    <row r="509" spans="1:13" x14ac:dyDescent="0.25">
      <c r="A509" s="159"/>
      <c r="B509" s="160"/>
      <c r="C509" s="141"/>
      <c r="D509" s="161"/>
      <c r="E509" s="156">
        <v>5055</v>
      </c>
      <c r="F509" s="141">
        <v>5055</v>
      </c>
      <c r="G509" s="156">
        <v>0</v>
      </c>
      <c r="H509" s="157" t="s">
        <v>487</v>
      </c>
      <c r="I509" s="158"/>
      <c r="J509" s="158"/>
      <c r="K509" s="158"/>
      <c r="L509" s="158"/>
      <c r="M509" s="152"/>
    </row>
    <row r="510" spans="1:13" x14ac:dyDescent="0.25">
      <c r="A510" s="102"/>
      <c r="B510" s="102"/>
      <c r="C510" s="102"/>
      <c r="D510" s="102"/>
      <c r="E510" s="162"/>
      <c r="F510" s="162"/>
      <c r="G510" s="162"/>
      <c r="H510" s="102"/>
      <c r="I510" s="102"/>
      <c r="J510" s="102"/>
      <c r="K510" s="102"/>
      <c r="L510" s="102"/>
      <c r="M510" s="152"/>
    </row>
    <row r="511" spans="1:13" x14ac:dyDescent="0.2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52"/>
    </row>
    <row r="512" spans="1:13" ht="15.75" x14ac:dyDescent="0.25">
      <c r="A512" s="163" t="s">
        <v>2710</v>
      </c>
      <c r="B512" s="106"/>
      <c r="C512" s="106"/>
      <c r="D512" s="106"/>
      <c r="E512" s="107"/>
      <c r="F512" s="137"/>
      <c r="G512" s="106"/>
      <c r="H512" s="106"/>
      <c r="I512" s="106"/>
      <c r="J512" s="106"/>
      <c r="K512" s="106"/>
      <c r="L512" s="106"/>
      <c r="M512" s="149"/>
    </row>
    <row r="513" spans="1:13" x14ac:dyDescent="0.25">
      <c r="A513" s="164" t="s">
        <v>2693</v>
      </c>
      <c r="B513" s="165" t="s">
        <v>2687</v>
      </c>
      <c r="C513" s="165" t="s">
        <v>2666</v>
      </c>
      <c r="D513" s="165" t="s">
        <v>2667</v>
      </c>
      <c r="E513" s="165" t="s">
        <v>2668</v>
      </c>
      <c r="F513" s="165" t="s">
        <v>2669</v>
      </c>
      <c r="G513" s="151" t="s">
        <v>2693</v>
      </c>
      <c r="H513" s="157"/>
      <c r="I513" s="157"/>
      <c r="J513" s="157"/>
      <c r="K513" s="157"/>
      <c r="L513" s="157"/>
      <c r="M513" s="152"/>
    </row>
    <row r="514" spans="1:13" x14ac:dyDescent="0.25">
      <c r="A514" s="166"/>
      <c r="B514" s="141"/>
      <c r="C514" s="141"/>
      <c r="D514" s="141"/>
      <c r="E514" s="141"/>
      <c r="F514" s="141"/>
      <c r="G514" s="157" t="s">
        <v>328</v>
      </c>
      <c r="H514" s="157"/>
      <c r="I514" s="157"/>
      <c r="J514" s="157"/>
      <c r="K514" s="157"/>
      <c r="L514" s="157"/>
      <c r="M514" s="152"/>
    </row>
    <row r="515" spans="1:13" x14ac:dyDescent="0.25">
      <c r="A515" s="166"/>
      <c r="B515" s="141">
        <v>2E-3</v>
      </c>
      <c r="C515" s="141">
        <v>0</v>
      </c>
      <c r="D515" s="141">
        <v>0</v>
      </c>
      <c r="E515" s="141">
        <v>0</v>
      </c>
      <c r="F515" s="141">
        <v>0</v>
      </c>
      <c r="G515" s="157" t="s">
        <v>2711</v>
      </c>
      <c r="H515" s="157"/>
      <c r="I515" s="157"/>
      <c r="J515" s="157"/>
      <c r="K515" s="157"/>
      <c r="L515" s="157"/>
      <c r="M515" s="152"/>
    </row>
    <row r="516" spans="1:13" x14ac:dyDescent="0.25">
      <c r="A516" s="166"/>
      <c r="B516" s="141">
        <v>3.0000000000000001E-3</v>
      </c>
      <c r="C516" s="141">
        <v>0</v>
      </c>
      <c r="D516" s="141">
        <v>0</v>
      </c>
      <c r="E516" s="141">
        <v>0</v>
      </c>
      <c r="F516" s="141">
        <v>0</v>
      </c>
      <c r="G516" s="157" t="s">
        <v>2712</v>
      </c>
      <c r="H516" s="157"/>
      <c r="I516" s="157"/>
      <c r="J516" s="157"/>
      <c r="K516" s="157"/>
      <c r="L516" s="157"/>
      <c r="M516" s="152"/>
    </row>
    <row r="517" spans="1:13" x14ac:dyDescent="0.25">
      <c r="A517" s="166"/>
      <c r="B517" s="141">
        <v>0</v>
      </c>
      <c r="C517" s="141">
        <v>0</v>
      </c>
      <c r="D517" s="141">
        <v>0</v>
      </c>
      <c r="E517" s="141">
        <v>0</v>
      </c>
      <c r="F517" s="141">
        <v>0</v>
      </c>
      <c r="G517" s="157" t="s">
        <v>2713</v>
      </c>
      <c r="H517" s="157"/>
      <c r="I517" s="157"/>
      <c r="J517" s="157"/>
      <c r="K517" s="157"/>
      <c r="L517" s="157"/>
      <c r="M517" s="152"/>
    </row>
    <row r="518" spans="1:13" x14ac:dyDescent="0.25">
      <c r="A518" s="166"/>
      <c r="B518" s="141"/>
      <c r="C518" s="141"/>
      <c r="D518" s="141"/>
      <c r="E518" s="141"/>
      <c r="F518" s="141"/>
      <c r="G518" s="157" t="s">
        <v>523</v>
      </c>
      <c r="H518" s="157"/>
      <c r="I518" s="157"/>
      <c r="J518" s="157"/>
      <c r="K518" s="157"/>
      <c r="L518" s="157"/>
      <c r="M518" s="152"/>
    </row>
    <row r="519" spans="1:13" x14ac:dyDescent="0.25">
      <c r="A519" s="166"/>
      <c r="B519" s="141">
        <v>0</v>
      </c>
      <c r="C519" s="141">
        <v>0</v>
      </c>
      <c r="D519" s="141">
        <v>0</v>
      </c>
      <c r="E519" s="141">
        <v>0</v>
      </c>
      <c r="F519" s="141">
        <v>0</v>
      </c>
      <c r="G519" s="157" t="s">
        <v>2711</v>
      </c>
      <c r="H519" s="157"/>
      <c r="I519" s="157"/>
      <c r="J519" s="157"/>
      <c r="K519" s="157"/>
      <c r="L519" s="157"/>
      <c r="M519" s="152"/>
    </row>
    <row r="520" spans="1:13" x14ac:dyDescent="0.25">
      <c r="A520" s="166"/>
      <c r="B520" s="141">
        <v>0</v>
      </c>
      <c r="C520" s="141">
        <v>0</v>
      </c>
      <c r="D520" s="141">
        <v>0</v>
      </c>
      <c r="E520" s="141">
        <v>0</v>
      </c>
      <c r="F520" s="141">
        <v>0</v>
      </c>
      <c r="G520" s="157" t="s">
        <v>2712</v>
      </c>
      <c r="H520" s="157"/>
      <c r="I520" s="157"/>
      <c r="J520" s="157"/>
      <c r="K520" s="157"/>
      <c r="L520" s="157"/>
      <c r="M520" s="152"/>
    </row>
    <row r="521" spans="1:13" x14ac:dyDescent="0.25">
      <c r="A521" s="166"/>
      <c r="B521" s="141">
        <v>0</v>
      </c>
      <c r="C521" s="141">
        <v>0</v>
      </c>
      <c r="D521" s="141">
        <v>0</v>
      </c>
      <c r="E521" s="141">
        <v>0</v>
      </c>
      <c r="F521" s="141">
        <v>0</v>
      </c>
      <c r="G521" s="157" t="s">
        <v>2713</v>
      </c>
      <c r="H521" s="157"/>
      <c r="I521" s="157"/>
      <c r="J521" s="157"/>
      <c r="K521" s="157"/>
      <c r="L521" s="157"/>
      <c r="M521" s="152"/>
    </row>
    <row r="522" spans="1:13" x14ac:dyDescent="0.25">
      <c r="A522" s="166"/>
      <c r="B522" s="141"/>
      <c r="C522" s="141"/>
      <c r="D522" s="141"/>
      <c r="E522" s="141"/>
      <c r="F522" s="141"/>
      <c r="G522" s="157" t="s">
        <v>522</v>
      </c>
      <c r="H522" s="157"/>
      <c r="I522" s="157"/>
      <c r="J522" s="157"/>
      <c r="K522" s="157"/>
      <c r="L522" s="157"/>
      <c r="M522" s="152"/>
    </row>
    <row r="523" spans="1:13" x14ac:dyDescent="0.25">
      <c r="A523" s="166"/>
      <c r="B523" s="141">
        <v>0</v>
      </c>
      <c r="C523" s="141">
        <v>0</v>
      </c>
      <c r="D523" s="141">
        <v>0</v>
      </c>
      <c r="E523" s="141">
        <v>0</v>
      </c>
      <c r="F523" s="141">
        <v>0</v>
      </c>
      <c r="G523" s="157" t="s">
        <v>2711</v>
      </c>
      <c r="H523" s="157"/>
      <c r="I523" s="157"/>
      <c r="J523" s="157"/>
      <c r="K523" s="157"/>
      <c r="L523" s="157"/>
      <c r="M523" s="152"/>
    </row>
    <row r="524" spans="1:13" x14ac:dyDescent="0.25">
      <c r="A524" s="166"/>
      <c r="B524" s="141">
        <v>0</v>
      </c>
      <c r="C524" s="141">
        <v>0</v>
      </c>
      <c r="D524" s="141">
        <v>0</v>
      </c>
      <c r="E524" s="141">
        <v>0</v>
      </c>
      <c r="F524" s="141">
        <v>0</v>
      </c>
      <c r="G524" s="157" t="s">
        <v>2712</v>
      </c>
      <c r="H524" s="157"/>
      <c r="I524" s="157"/>
      <c r="J524" s="157"/>
      <c r="K524" s="157"/>
      <c r="L524" s="157"/>
      <c r="M524" s="152"/>
    </row>
    <row r="525" spans="1:13" x14ac:dyDescent="0.25">
      <c r="A525" s="166"/>
      <c r="B525" s="141">
        <v>0</v>
      </c>
      <c r="C525" s="141">
        <v>0</v>
      </c>
      <c r="D525" s="141">
        <v>0</v>
      </c>
      <c r="E525" s="141">
        <v>0</v>
      </c>
      <c r="F525" s="141">
        <v>0</v>
      </c>
      <c r="G525" s="157" t="s">
        <v>2713</v>
      </c>
      <c r="H525" s="157"/>
      <c r="I525" s="157"/>
      <c r="J525" s="157"/>
      <c r="K525" s="157"/>
      <c r="L525" s="157"/>
      <c r="M525" s="152"/>
    </row>
    <row r="526" spans="1:13" x14ac:dyDescent="0.25">
      <c r="A526" s="167"/>
      <c r="B526" s="102"/>
      <c r="C526" s="102"/>
      <c r="D526" s="102"/>
      <c r="E526" s="102"/>
      <c r="F526" s="102"/>
      <c r="G526" s="157"/>
      <c r="H526" s="157"/>
      <c r="I526" s="157"/>
      <c r="J526" s="157"/>
      <c r="K526" s="157"/>
      <c r="L526" s="157"/>
      <c r="M526" s="152"/>
    </row>
    <row r="527" spans="1:13" x14ac:dyDescent="0.25">
      <c r="A527" s="168"/>
      <c r="B527" s="169" t="s">
        <v>497</v>
      </c>
      <c r="C527" s="170"/>
      <c r="D527" s="170"/>
      <c r="E527" s="170"/>
      <c r="F527" s="171"/>
      <c r="G527" s="157"/>
      <c r="H527" s="157"/>
      <c r="I527" s="157"/>
      <c r="J527" s="157"/>
      <c r="K527" s="157"/>
      <c r="L527" s="157"/>
      <c r="M527" s="152"/>
    </row>
    <row r="528" spans="1:13" x14ac:dyDescent="0.25">
      <c r="A528" s="172"/>
      <c r="B528" s="141">
        <v>0</v>
      </c>
      <c r="C528" s="173"/>
      <c r="D528" s="174"/>
      <c r="E528" s="174"/>
      <c r="F528" s="174"/>
      <c r="G528" s="157" t="s">
        <v>496</v>
      </c>
      <c r="H528" s="157"/>
      <c r="I528" s="157"/>
      <c r="J528" s="157"/>
      <c r="K528" s="157"/>
      <c r="L528" s="157"/>
      <c r="M528" s="152"/>
    </row>
    <row r="529" spans="1:14" x14ac:dyDescent="0.25">
      <c r="A529" s="166"/>
      <c r="B529" s="141">
        <v>0</v>
      </c>
      <c r="C529" s="175"/>
      <c r="D529" s="176"/>
      <c r="E529" s="176"/>
      <c r="F529" s="176"/>
      <c r="G529" s="157" t="s">
        <v>2714</v>
      </c>
      <c r="H529" s="157"/>
      <c r="I529" s="157"/>
      <c r="J529" s="157"/>
      <c r="K529" s="157"/>
      <c r="L529" s="157"/>
      <c r="M529" s="152"/>
    </row>
    <row r="530" spans="1:14" x14ac:dyDescent="0.25">
      <c r="A530" s="102"/>
      <c r="B530" s="102"/>
      <c r="C530" s="102"/>
      <c r="D530" s="102"/>
      <c r="E530" s="102"/>
      <c r="F530" s="102"/>
      <c r="G530" s="157"/>
      <c r="H530" s="157"/>
      <c r="I530" s="157"/>
      <c r="J530" s="157"/>
      <c r="K530" s="157"/>
      <c r="L530" s="157"/>
      <c r="M530" s="152"/>
    </row>
    <row r="531" spans="1:14" x14ac:dyDescent="0.2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52"/>
    </row>
    <row r="532" spans="1:14" ht="15.75" x14ac:dyDescent="0.25">
      <c r="A532" s="163" t="s">
        <v>2715</v>
      </c>
      <c r="B532" s="106"/>
      <c r="C532" s="106"/>
      <c r="D532" s="106"/>
      <c r="E532" s="107"/>
      <c r="F532" s="137"/>
      <c r="G532" s="106"/>
      <c r="H532" s="106"/>
      <c r="I532" s="106"/>
      <c r="J532" s="106"/>
      <c r="K532" s="106"/>
      <c r="L532" s="106"/>
      <c r="M532" s="149"/>
    </row>
    <row r="533" spans="1:14" x14ac:dyDescent="0.25">
      <c r="A533" s="177" t="s">
        <v>2693</v>
      </c>
      <c r="B533" s="150" t="s">
        <v>2687</v>
      </c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52"/>
    </row>
    <row r="534" spans="1:14" x14ac:dyDescent="0.25">
      <c r="A534" s="178" t="s">
        <v>330</v>
      </c>
      <c r="B534" s="141">
        <v>8076875</v>
      </c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52"/>
    </row>
    <row r="535" spans="1:14" x14ac:dyDescent="0.25">
      <c r="A535" s="178" t="s">
        <v>331</v>
      </c>
      <c r="B535" s="179">
        <v>0.05</v>
      </c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52"/>
    </row>
    <row r="536" spans="1:14" x14ac:dyDescent="0.25">
      <c r="A536" s="178" t="s">
        <v>332</v>
      </c>
      <c r="B536" s="141">
        <v>4038</v>
      </c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52"/>
    </row>
    <row r="537" spans="1:14" x14ac:dyDescent="0.25">
      <c r="A537" s="178" t="s">
        <v>333</v>
      </c>
      <c r="B537" s="141">
        <v>0</v>
      </c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52"/>
    </row>
    <row r="538" spans="1:14" x14ac:dyDescent="0.25">
      <c r="A538" s="178" t="s">
        <v>334</v>
      </c>
      <c r="B538" s="141">
        <v>4038</v>
      </c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52"/>
    </row>
    <row r="539" spans="1:14" x14ac:dyDescent="0.25">
      <c r="A539" s="178" t="s">
        <v>335</v>
      </c>
      <c r="B539" s="141">
        <v>0</v>
      </c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52"/>
      <c r="N539" s="110"/>
    </row>
    <row r="540" spans="1:14" x14ac:dyDescent="0.2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52"/>
      <c r="N540" s="110"/>
    </row>
    <row r="541" spans="1:14" x14ac:dyDescent="0.2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52"/>
      <c r="N541" s="110"/>
    </row>
    <row r="542" spans="1:14" ht="15.75" x14ac:dyDescent="0.25">
      <c r="A542" s="163" t="s">
        <v>2716</v>
      </c>
      <c r="B542" s="106"/>
      <c r="C542" s="106"/>
      <c r="D542" s="106"/>
      <c r="E542" s="107"/>
      <c r="F542" s="137"/>
      <c r="G542" s="106"/>
      <c r="H542" s="106"/>
      <c r="I542" s="106"/>
      <c r="J542" s="106"/>
      <c r="K542" s="106"/>
      <c r="L542" s="106"/>
      <c r="M542" s="149"/>
      <c r="N542" s="110"/>
    </row>
    <row r="543" spans="1:14" x14ac:dyDescent="0.25">
      <c r="A543" s="180" t="s">
        <v>2693</v>
      </c>
      <c r="B543" s="180" t="s">
        <v>2687</v>
      </c>
      <c r="C543" s="180" t="s">
        <v>2666</v>
      </c>
      <c r="D543" s="180" t="s">
        <v>2667</v>
      </c>
      <c r="E543" s="180" t="s">
        <v>2668</v>
      </c>
      <c r="F543" s="180" t="s">
        <v>2669</v>
      </c>
      <c r="G543" s="180" t="s">
        <v>2670</v>
      </c>
      <c r="H543" s="180" t="s">
        <v>2694</v>
      </c>
      <c r="I543" s="180" t="s">
        <v>2695</v>
      </c>
      <c r="J543" s="180" t="s">
        <v>2717</v>
      </c>
      <c r="K543" s="102"/>
      <c r="L543" s="102"/>
      <c r="M543" s="152"/>
      <c r="N543" s="110"/>
    </row>
    <row r="544" spans="1:14" x14ac:dyDescent="0.25">
      <c r="A544" s="165"/>
      <c r="B544" s="141">
        <v>0</v>
      </c>
      <c r="C544" s="181">
        <v>0.01</v>
      </c>
      <c r="D544" s="141">
        <v>0</v>
      </c>
      <c r="E544" s="141">
        <v>0</v>
      </c>
      <c r="F544" s="141">
        <v>0</v>
      </c>
      <c r="G544" s="141">
        <v>0</v>
      </c>
      <c r="H544" s="141">
        <v>0</v>
      </c>
      <c r="I544" s="141">
        <v>0</v>
      </c>
      <c r="J544" s="141">
        <v>0</v>
      </c>
      <c r="K544" s="182" t="s">
        <v>2718</v>
      </c>
      <c r="L544" s="102"/>
      <c r="M544" s="152"/>
      <c r="N544" s="110"/>
    </row>
    <row r="545" spans="1:14" x14ac:dyDescent="0.25">
      <c r="A545" s="165"/>
      <c r="B545" s="141">
        <v>0</v>
      </c>
      <c r="C545" s="181">
        <v>0.01</v>
      </c>
      <c r="D545" s="141">
        <v>0</v>
      </c>
      <c r="E545" s="141">
        <v>0</v>
      </c>
      <c r="F545" s="141">
        <v>0</v>
      </c>
      <c r="G545" s="141">
        <v>0</v>
      </c>
      <c r="H545" s="141">
        <v>0</v>
      </c>
      <c r="I545" s="141">
        <v>0</v>
      </c>
      <c r="J545" s="141">
        <v>0</v>
      </c>
      <c r="K545" s="182" t="s">
        <v>2719</v>
      </c>
      <c r="L545" s="102"/>
      <c r="M545" s="152"/>
      <c r="N545" s="110"/>
    </row>
    <row r="546" spans="1:14" x14ac:dyDescent="0.25">
      <c r="A546" s="165"/>
      <c r="B546" s="141">
        <v>0</v>
      </c>
      <c r="C546" s="181">
        <v>0.05</v>
      </c>
      <c r="D546" s="141">
        <v>0</v>
      </c>
      <c r="E546" s="141">
        <v>0</v>
      </c>
      <c r="F546" s="141">
        <v>0</v>
      </c>
      <c r="G546" s="141">
        <v>0</v>
      </c>
      <c r="H546" s="141">
        <v>0</v>
      </c>
      <c r="I546" s="141">
        <v>0</v>
      </c>
      <c r="J546" s="141">
        <v>0</v>
      </c>
      <c r="K546" s="182" t="s">
        <v>2720</v>
      </c>
      <c r="L546" s="102"/>
      <c r="M546" s="152"/>
      <c r="N546" s="110"/>
    </row>
    <row r="547" spans="1:14" x14ac:dyDescent="0.25">
      <c r="A547" s="165"/>
      <c r="B547" s="141">
        <v>0</v>
      </c>
      <c r="C547" s="181">
        <v>0</v>
      </c>
      <c r="D547" s="141">
        <v>0</v>
      </c>
      <c r="E547" s="141">
        <v>0</v>
      </c>
      <c r="F547" s="141">
        <v>0</v>
      </c>
      <c r="G547" s="141">
        <v>0</v>
      </c>
      <c r="H547" s="141">
        <v>0</v>
      </c>
      <c r="I547" s="141">
        <v>0</v>
      </c>
      <c r="J547" s="141">
        <v>0</v>
      </c>
      <c r="K547" s="182" t="s">
        <v>2718</v>
      </c>
      <c r="L547" s="102"/>
      <c r="M547" s="152"/>
      <c r="N547" s="110"/>
    </row>
    <row r="548" spans="1:14" x14ac:dyDescent="0.25">
      <c r="A548" s="165"/>
      <c r="B548" s="141">
        <v>0</v>
      </c>
      <c r="C548" s="181">
        <v>1</v>
      </c>
      <c r="D548" s="141">
        <v>8076875</v>
      </c>
      <c r="E548" s="141">
        <v>808</v>
      </c>
      <c r="F548" s="141">
        <v>808</v>
      </c>
      <c r="G548" s="141">
        <v>1616</v>
      </c>
      <c r="H548" s="141">
        <v>808</v>
      </c>
      <c r="I548" s="141">
        <v>808</v>
      </c>
      <c r="J548" s="141">
        <v>3232</v>
      </c>
      <c r="K548" s="182" t="s">
        <v>2719</v>
      </c>
      <c r="L548" s="102"/>
      <c r="M548" s="152"/>
      <c r="N548" s="110"/>
    </row>
    <row r="549" spans="1:14" x14ac:dyDescent="0.2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52"/>
      <c r="N549" s="110"/>
    </row>
    <row r="550" spans="1:14" x14ac:dyDescent="0.2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52"/>
      <c r="N550" s="110"/>
    </row>
    <row r="551" spans="1:14" ht="15.75" x14ac:dyDescent="0.25">
      <c r="A551" s="163" t="s">
        <v>2721</v>
      </c>
      <c r="B551" s="106"/>
      <c r="C551" s="106"/>
      <c r="D551" s="106"/>
      <c r="E551" s="107"/>
      <c r="F551" s="137"/>
      <c r="G551" s="106"/>
      <c r="H551" s="106"/>
      <c r="I551" s="106"/>
      <c r="J551" s="106"/>
      <c r="K551" s="106"/>
      <c r="L551" s="106"/>
      <c r="M551" s="149"/>
      <c r="N551" s="110"/>
    </row>
    <row r="552" spans="1:14" x14ac:dyDescent="0.25">
      <c r="A552" s="150" t="s">
        <v>2691</v>
      </c>
      <c r="B552" s="183" t="s">
        <v>2693</v>
      </c>
      <c r="C552" s="183" t="s">
        <v>2687</v>
      </c>
      <c r="D552" s="180" t="s">
        <v>2666</v>
      </c>
      <c r="E552" s="157"/>
      <c r="F552" s="157"/>
      <c r="G552" s="157"/>
      <c r="H552" s="157"/>
      <c r="I552" s="157"/>
      <c r="J552" s="157"/>
      <c r="K552" s="157"/>
      <c r="L552" s="157"/>
      <c r="M552" s="152"/>
      <c r="N552" s="110"/>
    </row>
    <row r="553" spans="1:14" x14ac:dyDescent="0.25">
      <c r="A553" s="184">
        <v>1</v>
      </c>
      <c r="B553" s="185"/>
      <c r="C553" s="186" t="s">
        <v>488</v>
      </c>
      <c r="D553" s="141">
        <v>1009785</v>
      </c>
      <c r="E553" s="187" t="s">
        <v>2722</v>
      </c>
      <c r="F553" s="188"/>
      <c r="G553" s="188"/>
      <c r="H553" s="188"/>
      <c r="I553" s="188"/>
      <c r="J553" s="188"/>
      <c r="K553" s="188"/>
      <c r="L553" s="188"/>
      <c r="M553" s="189"/>
      <c r="N553" s="110"/>
    </row>
    <row r="554" spans="1:14" x14ac:dyDescent="0.25">
      <c r="A554" s="190"/>
      <c r="B554" s="191"/>
      <c r="C554" s="186" t="s">
        <v>489</v>
      </c>
      <c r="D554" s="141">
        <v>1100</v>
      </c>
      <c r="E554" s="192"/>
      <c r="F554" s="157"/>
      <c r="G554" s="157"/>
      <c r="H554" s="157"/>
      <c r="I554" s="157"/>
      <c r="J554" s="157"/>
      <c r="K554" s="157"/>
      <c r="L554" s="157"/>
      <c r="M554" s="152"/>
      <c r="N554" s="110"/>
    </row>
    <row r="555" spans="1:14" x14ac:dyDescent="0.25">
      <c r="A555" s="193">
        <v>2</v>
      </c>
      <c r="B555" s="194"/>
      <c r="C555" s="195"/>
      <c r="D555" s="193" t="s">
        <v>2723</v>
      </c>
      <c r="E555" s="196" t="s">
        <v>347</v>
      </c>
      <c r="F555" s="157"/>
      <c r="G555" s="157"/>
      <c r="H555" s="157"/>
      <c r="I555" s="157"/>
      <c r="J555" s="157"/>
      <c r="K555" s="157"/>
      <c r="L555" s="157"/>
      <c r="M555" s="152"/>
      <c r="N555" s="110"/>
    </row>
    <row r="556" spans="1:14" x14ac:dyDescent="0.25">
      <c r="A556" s="184">
        <v>3</v>
      </c>
      <c r="B556" s="197"/>
      <c r="C556" s="195" t="s">
        <v>488</v>
      </c>
      <c r="D556" s="141">
        <v>5049</v>
      </c>
      <c r="E556" s="198" t="s">
        <v>2724</v>
      </c>
      <c r="F556" s="157"/>
      <c r="G556" s="157"/>
      <c r="H556" s="157"/>
      <c r="I556" s="157"/>
      <c r="J556" s="157"/>
      <c r="K556" s="157"/>
      <c r="L556" s="157"/>
      <c r="M556" s="152"/>
      <c r="N556" s="110"/>
    </row>
    <row r="557" spans="1:14" x14ac:dyDescent="0.25">
      <c r="A557" s="190"/>
      <c r="B557" s="199"/>
      <c r="C557" s="195" t="s">
        <v>489</v>
      </c>
      <c r="D557" s="141">
        <v>6</v>
      </c>
      <c r="E557" s="198"/>
      <c r="F557" s="157"/>
      <c r="G557" s="157"/>
      <c r="H557" s="157"/>
      <c r="I557" s="157"/>
      <c r="J557" s="157"/>
      <c r="K557" s="157"/>
      <c r="L557" s="157"/>
      <c r="M557" s="152"/>
      <c r="N557" s="110"/>
    </row>
    <row r="558" spans="1:14" x14ac:dyDescent="0.2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57"/>
      <c r="L558" s="157"/>
      <c r="M558" s="152"/>
    </row>
    <row r="559" spans="1:14" x14ac:dyDescent="0.2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57"/>
      <c r="L559" s="157"/>
      <c r="M559" s="152"/>
    </row>
    <row r="560" spans="1:14" ht="15.75" x14ac:dyDescent="0.25">
      <c r="A560" s="163" t="s">
        <v>2770</v>
      </c>
      <c r="B560" s="106"/>
      <c r="C560" s="106"/>
      <c r="D560" s="106"/>
      <c r="E560" s="107"/>
      <c r="F560" s="137"/>
      <c r="G560" s="106"/>
      <c r="H560" s="106"/>
      <c r="I560" s="106"/>
      <c r="J560" s="106"/>
      <c r="K560" s="106"/>
      <c r="L560" s="138"/>
    </row>
    <row r="561" spans="1:13" x14ac:dyDescent="0.25">
      <c r="A561" s="150" t="s">
        <v>2691</v>
      </c>
      <c r="B561" s="150" t="s">
        <v>2693</v>
      </c>
      <c r="C561" s="150" t="s">
        <v>2687</v>
      </c>
      <c r="D561" s="150" t="s">
        <v>2666</v>
      </c>
      <c r="E561" s="102"/>
      <c r="F561" s="102"/>
      <c r="G561" s="102"/>
      <c r="H561" s="102"/>
      <c r="I561" s="102"/>
      <c r="J561" s="102"/>
      <c r="K561" s="102"/>
      <c r="L561" s="157"/>
      <c r="M561" s="152"/>
    </row>
    <row r="562" spans="1:13" x14ac:dyDescent="0.25">
      <c r="A562" s="200"/>
      <c r="B562" s="201" t="s">
        <v>354</v>
      </c>
      <c r="C562" s="202"/>
      <c r="D562" s="203"/>
      <c r="E562" s="157"/>
      <c r="F562" s="157"/>
      <c r="G562" s="157"/>
      <c r="H562" s="157"/>
      <c r="I562" s="157"/>
      <c r="J562" s="157"/>
      <c r="K562" s="102"/>
      <c r="L562" s="157"/>
      <c r="M562" s="152"/>
    </row>
    <row r="563" spans="1:13" x14ac:dyDescent="0.25">
      <c r="A563" s="204">
        <v>1</v>
      </c>
      <c r="B563" s="205"/>
      <c r="C563" s="206"/>
      <c r="D563" s="141">
        <v>8076875</v>
      </c>
      <c r="E563" s="157" t="s">
        <v>2725</v>
      </c>
      <c r="F563" s="157"/>
      <c r="G563" s="157"/>
      <c r="H563" s="157"/>
      <c r="I563" s="157"/>
      <c r="J563" s="157"/>
      <c r="K563" s="102"/>
      <c r="L563" s="157"/>
      <c r="M563" s="152"/>
    </row>
    <row r="564" spans="1:13" x14ac:dyDescent="0.25">
      <c r="A564" s="204">
        <v>2</v>
      </c>
      <c r="B564" s="207"/>
      <c r="C564" s="208" t="s">
        <v>349</v>
      </c>
      <c r="D564" s="141">
        <v>8054050</v>
      </c>
      <c r="E564" s="157" t="s">
        <v>376</v>
      </c>
      <c r="F564" s="157"/>
      <c r="G564" s="157"/>
      <c r="H564" s="157"/>
      <c r="I564" s="157"/>
      <c r="J564" s="157"/>
      <c r="K564" s="102"/>
      <c r="L564" s="157"/>
      <c r="M564" s="152"/>
    </row>
    <row r="565" spans="1:13" x14ac:dyDescent="0.25">
      <c r="A565" s="204">
        <v>3</v>
      </c>
      <c r="B565" s="209"/>
      <c r="C565" s="208">
        <v>600</v>
      </c>
      <c r="D565" s="141">
        <v>10263</v>
      </c>
      <c r="E565" s="157" t="s">
        <v>355</v>
      </c>
      <c r="F565" s="157"/>
      <c r="G565" s="157"/>
      <c r="H565" s="157"/>
      <c r="I565" s="157"/>
      <c r="J565" s="157"/>
      <c r="K565" s="102"/>
      <c r="L565" s="157"/>
      <c r="M565" s="152"/>
    </row>
    <row r="566" spans="1:13" x14ac:dyDescent="0.25">
      <c r="A566" s="204">
        <v>4</v>
      </c>
      <c r="B566" s="209"/>
      <c r="C566" s="208">
        <v>601</v>
      </c>
      <c r="D566" s="141">
        <v>187158</v>
      </c>
      <c r="E566" s="157" t="s">
        <v>356</v>
      </c>
      <c r="F566" s="157"/>
      <c r="G566" s="157"/>
      <c r="H566" s="157"/>
      <c r="I566" s="157"/>
      <c r="J566" s="157"/>
      <c r="K566" s="102"/>
      <c r="L566" s="157"/>
      <c r="M566" s="152"/>
    </row>
    <row r="567" spans="1:13" x14ac:dyDescent="0.25">
      <c r="A567" s="204">
        <v>5</v>
      </c>
      <c r="B567" s="209"/>
      <c r="C567" s="208">
        <v>602</v>
      </c>
      <c r="D567" s="141">
        <v>13049</v>
      </c>
      <c r="E567" s="157" t="s">
        <v>357</v>
      </c>
      <c r="F567" s="157"/>
      <c r="G567" s="157"/>
      <c r="H567" s="157"/>
      <c r="I567" s="157"/>
      <c r="J567" s="157"/>
      <c r="K567" s="102"/>
      <c r="L567" s="157"/>
      <c r="M567" s="152"/>
    </row>
    <row r="568" spans="1:13" x14ac:dyDescent="0.25">
      <c r="A568" s="204">
        <v>6</v>
      </c>
      <c r="B568" s="209"/>
      <c r="C568" s="208">
        <v>610</v>
      </c>
      <c r="D568" s="141">
        <v>1214837</v>
      </c>
      <c r="E568" s="157" t="s">
        <v>358</v>
      </c>
      <c r="F568" s="157"/>
      <c r="G568" s="157"/>
      <c r="H568" s="157"/>
      <c r="I568" s="157"/>
      <c r="J568" s="157"/>
      <c r="K568" s="102"/>
      <c r="L568" s="157"/>
      <c r="M568" s="152"/>
    </row>
    <row r="569" spans="1:13" x14ac:dyDescent="0.25">
      <c r="A569" s="204">
        <v>7</v>
      </c>
      <c r="B569" s="209"/>
      <c r="C569" s="208">
        <v>611</v>
      </c>
      <c r="D569" s="141">
        <v>6556696</v>
      </c>
      <c r="E569" s="157" t="s">
        <v>359</v>
      </c>
      <c r="F569" s="157"/>
      <c r="G569" s="157"/>
      <c r="H569" s="157"/>
      <c r="I569" s="157"/>
      <c r="J569" s="157"/>
      <c r="K569" s="102"/>
      <c r="L569" s="157"/>
      <c r="M569" s="152"/>
    </row>
    <row r="570" spans="1:13" x14ac:dyDescent="0.25">
      <c r="A570" s="204">
        <v>8</v>
      </c>
      <c r="B570" s="209"/>
      <c r="C570" s="208">
        <v>612</v>
      </c>
      <c r="D570" s="141">
        <v>0</v>
      </c>
      <c r="E570" s="157" t="s">
        <v>360</v>
      </c>
      <c r="F570" s="157"/>
      <c r="G570" s="157"/>
      <c r="H570" s="157"/>
      <c r="I570" s="157"/>
      <c r="J570" s="157"/>
      <c r="K570" s="102"/>
      <c r="L570" s="157"/>
      <c r="M570" s="152"/>
    </row>
    <row r="571" spans="1:13" x14ac:dyDescent="0.25">
      <c r="A571" s="204">
        <v>9</v>
      </c>
      <c r="B571" s="209"/>
      <c r="C571" s="208">
        <v>620</v>
      </c>
      <c r="D571" s="141">
        <v>0</v>
      </c>
      <c r="E571" s="157" t="s">
        <v>361</v>
      </c>
      <c r="F571" s="157"/>
      <c r="G571" s="157"/>
      <c r="H571" s="157"/>
      <c r="I571" s="157"/>
      <c r="J571" s="157"/>
      <c r="K571" s="102"/>
      <c r="L571" s="157"/>
      <c r="M571" s="152"/>
    </row>
    <row r="572" spans="1:13" x14ac:dyDescent="0.25">
      <c r="A572" s="204">
        <v>10</v>
      </c>
      <c r="B572" s="209"/>
      <c r="C572" s="208">
        <v>621</v>
      </c>
      <c r="D572" s="141">
        <v>0</v>
      </c>
      <c r="E572" s="157" t="s">
        <v>362</v>
      </c>
      <c r="F572" s="157"/>
      <c r="G572" s="157"/>
      <c r="H572" s="157"/>
      <c r="I572" s="157"/>
      <c r="J572" s="157"/>
      <c r="K572" s="102"/>
      <c r="L572" s="157"/>
      <c r="M572" s="152"/>
    </row>
    <row r="573" spans="1:13" x14ac:dyDescent="0.25">
      <c r="A573" s="204">
        <v>11</v>
      </c>
      <c r="B573" s="210"/>
      <c r="C573" s="208">
        <v>65</v>
      </c>
      <c r="D573" s="141">
        <v>72047</v>
      </c>
      <c r="E573" s="157" t="s">
        <v>529</v>
      </c>
      <c r="F573" s="157"/>
      <c r="G573" s="157"/>
      <c r="H573" s="157"/>
      <c r="I573" s="157"/>
      <c r="J573" s="157"/>
      <c r="K573" s="102"/>
      <c r="L573" s="157"/>
      <c r="M573" s="152"/>
    </row>
    <row r="574" spans="1:13" x14ac:dyDescent="0.25">
      <c r="A574" s="204">
        <v>12</v>
      </c>
      <c r="B574" s="209"/>
      <c r="C574" s="211">
        <v>650</v>
      </c>
      <c r="D574" s="141">
        <v>0</v>
      </c>
      <c r="E574" s="157" t="s">
        <v>363</v>
      </c>
      <c r="F574" s="157"/>
      <c r="G574" s="157"/>
      <c r="H574" s="157"/>
      <c r="I574" s="157"/>
      <c r="J574" s="157"/>
      <c r="K574" s="102"/>
      <c r="L574" s="157"/>
      <c r="M574" s="152"/>
    </row>
    <row r="575" spans="1:13" x14ac:dyDescent="0.25">
      <c r="A575" s="204">
        <v>13</v>
      </c>
      <c r="B575" s="209"/>
      <c r="C575" s="208" t="s">
        <v>282</v>
      </c>
      <c r="D575" s="141">
        <v>0</v>
      </c>
      <c r="E575" s="157" t="s">
        <v>2726</v>
      </c>
      <c r="F575" s="157"/>
      <c r="G575" s="157"/>
      <c r="H575" s="157"/>
      <c r="I575" s="157"/>
      <c r="J575" s="157"/>
      <c r="K575" s="102"/>
      <c r="L575" s="157"/>
      <c r="M575" s="152"/>
    </row>
    <row r="576" spans="1:13" x14ac:dyDescent="0.25">
      <c r="A576" s="204">
        <v>14</v>
      </c>
      <c r="B576" s="209"/>
      <c r="C576" s="208" t="s">
        <v>282</v>
      </c>
      <c r="D576" s="141">
        <v>0</v>
      </c>
      <c r="E576" s="157" t="s">
        <v>2727</v>
      </c>
      <c r="F576" s="157"/>
      <c r="G576" s="157"/>
      <c r="H576" s="157"/>
      <c r="I576" s="157"/>
      <c r="J576" s="157"/>
      <c r="K576" s="102"/>
      <c r="L576" s="157"/>
      <c r="M576" s="152"/>
    </row>
    <row r="577" spans="1:13" x14ac:dyDescent="0.25">
      <c r="A577" s="204">
        <v>15</v>
      </c>
      <c r="B577" s="209"/>
      <c r="C577" s="208">
        <v>651</v>
      </c>
      <c r="D577" s="141">
        <v>6240</v>
      </c>
      <c r="E577" s="157" t="s">
        <v>2728</v>
      </c>
      <c r="F577" s="157"/>
      <c r="G577" s="157"/>
      <c r="H577" s="157"/>
      <c r="I577" s="157"/>
      <c r="J577" s="157"/>
      <c r="K577" s="102"/>
      <c r="L577" s="157"/>
      <c r="M577" s="152"/>
    </row>
    <row r="578" spans="1:13" x14ac:dyDescent="0.25">
      <c r="A578" s="204">
        <v>16</v>
      </c>
      <c r="B578" s="209"/>
      <c r="C578" s="208">
        <v>652</v>
      </c>
      <c r="D578" s="141">
        <v>0</v>
      </c>
      <c r="E578" s="157" t="s">
        <v>364</v>
      </c>
      <c r="F578" s="157"/>
      <c r="G578" s="157"/>
      <c r="H578" s="157"/>
      <c r="I578" s="157"/>
      <c r="J578" s="157"/>
      <c r="K578" s="102"/>
      <c r="L578" s="157"/>
      <c r="M578" s="152"/>
    </row>
    <row r="579" spans="1:13" x14ac:dyDescent="0.25">
      <c r="A579" s="204">
        <v>17</v>
      </c>
      <c r="B579" s="209"/>
      <c r="C579" s="208">
        <v>653</v>
      </c>
      <c r="D579" s="141">
        <v>0</v>
      </c>
      <c r="E579" s="157" t="s">
        <v>365</v>
      </c>
      <c r="F579" s="157"/>
      <c r="G579" s="157"/>
      <c r="H579" s="157"/>
      <c r="I579" s="157"/>
      <c r="J579" s="157"/>
      <c r="K579" s="102"/>
      <c r="L579" s="157"/>
      <c r="M579" s="152"/>
    </row>
    <row r="580" spans="1:13" x14ac:dyDescent="0.25">
      <c r="A580" s="204">
        <v>18</v>
      </c>
      <c r="B580" s="209"/>
      <c r="C580" s="208">
        <v>654</v>
      </c>
      <c r="D580" s="141">
        <v>0</v>
      </c>
      <c r="E580" s="157" t="s">
        <v>366</v>
      </c>
      <c r="F580" s="157"/>
      <c r="G580" s="157"/>
      <c r="H580" s="157"/>
      <c r="I580" s="157"/>
      <c r="J580" s="157"/>
      <c r="K580" s="102"/>
      <c r="L580" s="157"/>
      <c r="M580" s="152"/>
    </row>
    <row r="581" spans="1:13" x14ac:dyDescent="0.25">
      <c r="A581" s="204">
        <v>19</v>
      </c>
      <c r="B581" s="209"/>
      <c r="C581" s="208">
        <v>655</v>
      </c>
      <c r="D581" s="141">
        <v>0</v>
      </c>
      <c r="E581" s="157" t="s">
        <v>367</v>
      </c>
      <c r="F581" s="157"/>
      <c r="G581" s="157"/>
      <c r="H581" s="157"/>
      <c r="I581" s="157"/>
      <c r="J581" s="157"/>
      <c r="K581" s="102"/>
      <c r="L581" s="157"/>
      <c r="M581" s="152"/>
    </row>
    <row r="582" spans="1:13" x14ac:dyDescent="0.25">
      <c r="A582" s="204">
        <v>20</v>
      </c>
      <c r="B582" s="209"/>
      <c r="C582" s="208">
        <v>659</v>
      </c>
      <c r="D582" s="141">
        <v>65807</v>
      </c>
      <c r="E582" s="157" t="s">
        <v>368</v>
      </c>
      <c r="F582" s="157"/>
      <c r="G582" s="157"/>
      <c r="H582" s="157"/>
      <c r="I582" s="157"/>
      <c r="J582" s="157"/>
      <c r="K582" s="102"/>
      <c r="L582" s="157"/>
      <c r="M582" s="152"/>
    </row>
    <row r="583" spans="1:13" x14ac:dyDescent="0.25">
      <c r="A583" s="204">
        <v>21</v>
      </c>
      <c r="B583" s="210"/>
      <c r="C583" s="212" t="s">
        <v>350</v>
      </c>
      <c r="D583" s="141">
        <v>0</v>
      </c>
      <c r="E583" s="157" t="s">
        <v>369</v>
      </c>
      <c r="F583" s="157"/>
      <c r="G583" s="157"/>
      <c r="H583" s="157"/>
      <c r="I583" s="157"/>
      <c r="J583" s="157"/>
      <c r="K583" s="102"/>
      <c r="L583" s="157"/>
      <c r="M583" s="152"/>
    </row>
    <row r="584" spans="1:13" x14ac:dyDescent="0.25">
      <c r="A584" s="204">
        <v>22</v>
      </c>
      <c r="B584" s="210"/>
      <c r="C584" s="212" t="s">
        <v>351</v>
      </c>
      <c r="D584" s="141">
        <v>0</v>
      </c>
      <c r="E584" s="157" t="s">
        <v>370</v>
      </c>
      <c r="F584" s="157"/>
      <c r="G584" s="157"/>
      <c r="H584" s="157"/>
      <c r="I584" s="157"/>
      <c r="J584" s="157"/>
      <c r="K584" s="102"/>
      <c r="L584" s="157"/>
      <c r="M584" s="152"/>
    </row>
    <row r="585" spans="1:13" x14ac:dyDescent="0.25">
      <c r="A585" s="204">
        <v>23</v>
      </c>
      <c r="B585" s="207"/>
      <c r="C585" s="208">
        <v>66</v>
      </c>
      <c r="D585" s="141">
        <v>0</v>
      </c>
      <c r="E585" s="157" t="s">
        <v>371</v>
      </c>
      <c r="F585" s="157"/>
      <c r="G585" s="157"/>
      <c r="H585" s="157"/>
      <c r="I585" s="157"/>
      <c r="J585" s="157"/>
      <c r="K585" s="102"/>
      <c r="L585" s="157"/>
      <c r="M585" s="152"/>
    </row>
    <row r="586" spans="1:13" x14ac:dyDescent="0.25">
      <c r="A586" s="204">
        <v>24</v>
      </c>
      <c r="B586" s="207"/>
      <c r="C586" s="211">
        <v>67</v>
      </c>
      <c r="D586" s="141">
        <v>21425</v>
      </c>
      <c r="E586" s="157" t="s">
        <v>372</v>
      </c>
      <c r="F586" s="157"/>
      <c r="G586" s="157"/>
      <c r="H586" s="157"/>
      <c r="I586" s="157"/>
      <c r="J586" s="157"/>
      <c r="K586" s="102"/>
      <c r="L586" s="157"/>
      <c r="M586" s="152"/>
    </row>
    <row r="587" spans="1:13" x14ac:dyDescent="0.25">
      <c r="A587" s="204">
        <v>25</v>
      </c>
      <c r="B587" s="210"/>
      <c r="C587" s="208">
        <v>675</v>
      </c>
      <c r="D587" s="141">
        <v>0</v>
      </c>
      <c r="E587" s="157" t="s">
        <v>375</v>
      </c>
      <c r="F587" s="157"/>
      <c r="G587" s="157"/>
      <c r="H587" s="157"/>
      <c r="I587" s="157"/>
      <c r="J587" s="157"/>
      <c r="K587" s="102"/>
      <c r="L587" s="157"/>
      <c r="M587" s="152"/>
    </row>
    <row r="588" spans="1:13" x14ac:dyDescent="0.25">
      <c r="A588" s="204">
        <v>26</v>
      </c>
      <c r="B588" s="213"/>
      <c r="C588" s="214" t="s">
        <v>415</v>
      </c>
      <c r="D588" s="141">
        <v>0</v>
      </c>
      <c r="E588" s="157" t="s">
        <v>2729</v>
      </c>
      <c r="F588" s="157"/>
      <c r="G588" s="157"/>
      <c r="H588" s="157"/>
      <c r="I588" s="157"/>
      <c r="J588" s="157"/>
      <c r="K588" s="102"/>
      <c r="L588" s="157"/>
      <c r="M588" s="152"/>
    </row>
    <row r="589" spans="1:13" x14ac:dyDescent="0.25">
      <c r="A589" s="204">
        <v>27</v>
      </c>
      <c r="B589" s="210"/>
      <c r="C589" s="208">
        <v>685</v>
      </c>
      <c r="D589" s="141">
        <v>0</v>
      </c>
      <c r="E589" s="157" t="s">
        <v>2730</v>
      </c>
      <c r="F589" s="157"/>
      <c r="G589" s="157"/>
      <c r="H589" s="157"/>
      <c r="I589" s="157"/>
      <c r="J589" s="157"/>
      <c r="K589" s="102"/>
      <c r="L589" s="157"/>
      <c r="M589" s="152"/>
    </row>
    <row r="590" spans="1:13" x14ac:dyDescent="0.25">
      <c r="A590" s="204">
        <v>28</v>
      </c>
      <c r="B590" s="210"/>
      <c r="C590" s="208">
        <v>690</v>
      </c>
      <c r="D590" s="141">
        <v>0</v>
      </c>
      <c r="E590" s="157" t="s">
        <v>373</v>
      </c>
      <c r="F590" s="157"/>
      <c r="G590" s="157"/>
      <c r="H590" s="157"/>
      <c r="I590" s="157"/>
      <c r="J590" s="157"/>
      <c r="K590" s="102"/>
      <c r="L590" s="157"/>
      <c r="M590" s="152"/>
    </row>
    <row r="591" spans="1:13" x14ac:dyDescent="0.25">
      <c r="A591" s="204">
        <v>29</v>
      </c>
      <c r="B591" s="210"/>
      <c r="C591" s="208">
        <v>691</v>
      </c>
      <c r="D591" s="141">
        <v>1400</v>
      </c>
      <c r="E591" s="157" t="s">
        <v>374</v>
      </c>
      <c r="F591" s="157"/>
      <c r="G591" s="157"/>
      <c r="H591" s="157"/>
      <c r="I591" s="157"/>
      <c r="J591" s="157"/>
      <c r="K591" s="102"/>
      <c r="L591" s="157"/>
      <c r="M591" s="152"/>
    </row>
    <row r="592" spans="1:13" x14ac:dyDescent="0.25">
      <c r="A592" s="204">
        <v>30</v>
      </c>
      <c r="B592" s="215"/>
      <c r="C592" s="206"/>
      <c r="D592" s="141">
        <v>8064061</v>
      </c>
      <c r="E592" s="157" t="s">
        <v>2731</v>
      </c>
      <c r="F592" s="157"/>
      <c r="G592" s="157"/>
      <c r="H592" s="157"/>
      <c r="I592" s="157"/>
      <c r="J592" s="157"/>
      <c r="K592" s="102"/>
      <c r="L592" s="157"/>
      <c r="M592" s="152"/>
    </row>
    <row r="593" spans="1:13" x14ac:dyDescent="0.25">
      <c r="A593" s="204">
        <v>31</v>
      </c>
      <c r="B593" s="207"/>
      <c r="C593" s="206"/>
      <c r="D593" s="141">
        <v>7895205</v>
      </c>
      <c r="E593" s="157" t="s">
        <v>412</v>
      </c>
      <c r="F593" s="157"/>
      <c r="G593" s="157"/>
      <c r="H593" s="157"/>
      <c r="I593" s="157"/>
      <c r="J593" s="157"/>
      <c r="K593" s="102"/>
      <c r="L593" s="157"/>
      <c r="M593" s="152"/>
    </row>
    <row r="594" spans="1:13" x14ac:dyDescent="0.25">
      <c r="A594" s="204">
        <v>32</v>
      </c>
      <c r="B594" s="210"/>
      <c r="C594" s="216">
        <v>50</v>
      </c>
      <c r="D594" s="141">
        <v>185692</v>
      </c>
      <c r="E594" s="157" t="s">
        <v>377</v>
      </c>
      <c r="F594" s="157"/>
      <c r="G594" s="157"/>
      <c r="H594" s="157"/>
      <c r="I594" s="157"/>
      <c r="J594" s="157"/>
      <c r="K594" s="102"/>
      <c r="L594" s="157"/>
      <c r="M594" s="152"/>
    </row>
    <row r="595" spans="1:13" x14ac:dyDescent="0.25">
      <c r="A595" s="204">
        <v>33</v>
      </c>
      <c r="B595" s="210"/>
      <c r="C595" s="216">
        <v>51</v>
      </c>
      <c r="D595" s="141">
        <v>3008092</v>
      </c>
      <c r="E595" s="157" t="s">
        <v>378</v>
      </c>
      <c r="F595" s="157"/>
      <c r="G595" s="157"/>
      <c r="H595" s="157"/>
      <c r="I595" s="157"/>
      <c r="J595" s="157"/>
      <c r="K595" s="102"/>
      <c r="L595" s="157"/>
      <c r="M595" s="152"/>
    </row>
    <row r="596" spans="1:13" x14ac:dyDescent="0.25">
      <c r="A596" s="204">
        <v>34</v>
      </c>
      <c r="B596" s="210"/>
      <c r="C596" s="216">
        <v>52</v>
      </c>
      <c r="D596" s="141">
        <v>2072063</v>
      </c>
      <c r="E596" s="157" t="s">
        <v>530</v>
      </c>
      <c r="F596" s="157"/>
      <c r="G596" s="157"/>
      <c r="H596" s="157"/>
      <c r="I596" s="157"/>
      <c r="J596" s="157"/>
      <c r="K596" s="102"/>
      <c r="L596" s="157"/>
      <c r="M596" s="152"/>
    </row>
    <row r="597" spans="1:13" x14ac:dyDescent="0.25">
      <c r="A597" s="204">
        <v>35</v>
      </c>
      <c r="B597" s="210"/>
      <c r="C597" s="216" t="s">
        <v>289</v>
      </c>
      <c r="D597" s="141">
        <v>997143</v>
      </c>
      <c r="E597" s="157" t="s">
        <v>2732</v>
      </c>
      <c r="F597" s="157"/>
      <c r="G597" s="157"/>
      <c r="H597" s="157"/>
      <c r="I597" s="157"/>
      <c r="J597" s="157"/>
      <c r="K597" s="102"/>
      <c r="L597" s="157"/>
      <c r="M597" s="152"/>
    </row>
    <row r="598" spans="1:13" x14ac:dyDescent="0.25">
      <c r="A598" s="204">
        <v>36</v>
      </c>
      <c r="B598" s="210"/>
      <c r="C598" s="216" t="s">
        <v>289</v>
      </c>
      <c r="D598" s="141">
        <v>30441</v>
      </c>
      <c r="E598" s="157" t="s">
        <v>379</v>
      </c>
      <c r="F598" s="157"/>
      <c r="G598" s="157"/>
      <c r="H598" s="157"/>
      <c r="I598" s="157"/>
      <c r="J598" s="157"/>
      <c r="K598" s="102"/>
      <c r="L598" s="157"/>
      <c r="M598" s="152"/>
    </row>
    <row r="599" spans="1:13" x14ac:dyDescent="0.25">
      <c r="A599" s="204">
        <v>37</v>
      </c>
      <c r="B599" s="210"/>
      <c r="C599" s="216" t="s">
        <v>289</v>
      </c>
      <c r="D599" s="141">
        <v>470844</v>
      </c>
      <c r="E599" s="157" t="s">
        <v>380</v>
      </c>
      <c r="F599" s="157"/>
      <c r="G599" s="157"/>
      <c r="H599" s="157"/>
      <c r="I599" s="157"/>
      <c r="J599" s="157"/>
      <c r="K599" s="102"/>
      <c r="L599" s="157"/>
      <c r="M599" s="152"/>
    </row>
    <row r="600" spans="1:13" x14ac:dyDescent="0.25">
      <c r="A600" s="204">
        <v>38</v>
      </c>
      <c r="B600" s="210"/>
      <c r="C600" s="216" t="s">
        <v>289</v>
      </c>
      <c r="D600" s="141">
        <v>182599</v>
      </c>
      <c r="E600" s="157" t="s">
        <v>381</v>
      </c>
      <c r="F600" s="157"/>
      <c r="G600" s="157"/>
      <c r="H600" s="157"/>
      <c r="I600" s="157"/>
      <c r="J600" s="157"/>
      <c r="K600" s="102"/>
      <c r="L600" s="157"/>
      <c r="M600" s="152"/>
    </row>
    <row r="601" spans="1:13" x14ac:dyDescent="0.25">
      <c r="A601" s="204">
        <v>39</v>
      </c>
      <c r="B601" s="210"/>
      <c r="C601" s="216">
        <v>523</v>
      </c>
      <c r="D601" s="141">
        <v>12916</v>
      </c>
      <c r="E601" s="157" t="s">
        <v>382</v>
      </c>
      <c r="F601" s="157"/>
      <c r="G601" s="157"/>
      <c r="H601" s="157"/>
      <c r="I601" s="157"/>
      <c r="J601" s="157"/>
      <c r="K601" s="102"/>
      <c r="L601" s="157"/>
      <c r="M601" s="152"/>
    </row>
    <row r="602" spans="1:13" x14ac:dyDescent="0.25">
      <c r="A602" s="204">
        <v>40</v>
      </c>
      <c r="B602" s="210"/>
      <c r="C602" s="216" t="s">
        <v>291</v>
      </c>
      <c r="D602" s="141">
        <v>9340</v>
      </c>
      <c r="E602" s="157" t="s">
        <v>2733</v>
      </c>
      <c r="F602" s="157"/>
      <c r="G602" s="157"/>
      <c r="H602" s="157"/>
      <c r="I602" s="157"/>
      <c r="J602" s="157"/>
      <c r="K602" s="102"/>
      <c r="L602" s="157"/>
      <c r="M602" s="152"/>
    </row>
    <row r="603" spans="1:13" x14ac:dyDescent="0.25">
      <c r="A603" s="204">
        <v>41</v>
      </c>
      <c r="B603" s="210"/>
      <c r="C603" s="216">
        <v>524</v>
      </c>
      <c r="D603" s="141">
        <v>370155</v>
      </c>
      <c r="E603" s="157" t="s">
        <v>383</v>
      </c>
      <c r="F603" s="157"/>
      <c r="G603" s="157"/>
      <c r="H603" s="157"/>
      <c r="I603" s="157"/>
      <c r="J603" s="157"/>
      <c r="K603" s="102"/>
      <c r="L603" s="157"/>
      <c r="M603" s="152"/>
    </row>
    <row r="604" spans="1:13" x14ac:dyDescent="0.25">
      <c r="A604" s="204">
        <v>42</v>
      </c>
      <c r="B604" s="210"/>
      <c r="C604" s="216">
        <v>527</v>
      </c>
      <c r="D604" s="141">
        <v>6661</v>
      </c>
      <c r="E604" s="157" t="s">
        <v>384</v>
      </c>
      <c r="F604" s="157"/>
      <c r="G604" s="157"/>
      <c r="H604" s="157"/>
      <c r="I604" s="157"/>
      <c r="J604" s="157"/>
      <c r="K604" s="102"/>
      <c r="L604" s="157"/>
      <c r="M604" s="152"/>
    </row>
    <row r="605" spans="1:13" x14ac:dyDescent="0.25">
      <c r="A605" s="204">
        <v>43</v>
      </c>
      <c r="B605" s="210"/>
      <c r="C605" s="216">
        <v>529</v>
      </c>
      <c r="D605" s="141">
        <v>1304</v>
      </c>
      <c r="E605" s="157" t="s">
        <v>385</v>
      </c>
      <c r="F605" s="157"/>
      <c r="G605" s="157"/>
      <c r="H605" s="157"/>
      <c r="I605" s="157"/>
      <c r="J605" s="157"/>
      <c r="K605" s="102"/>
      <c r="L605" s="157"/>
      <c r="M605" s="152"/>
    </row>
    <row r="606" spans="1:13" x14ac:dyDescent="0.25">
      <c r="A606" s="204">
        <v>44</v>
      </c>
      <c r="B606" s="210"/>
      <c r="C606" s="216">
        <v>53</v>
      </c>
      <c r="D606" s="141">
        <v>443391</v>
      </c>
      <c r="E606" s="157" t="s">
        <v>2734</v>
      </c>
      <c r="F606" s="157"/>
      <c r="G606" s="157"/>
      <c r="H606" s="157"/>
      <c r="I606" s="157"/>
      <c r="J606" s="157"/>
      <c r="K606" s="102"/>
      <c r="L606" s="157"/>
      <c r="M606" s="152"/>
    </row>
    <row r="607" spans="1:13" x14ac:dyDescent="0.25">
      <c r="A607" s="204">
        <v>45</v>
      </c>
      <c r="B607" s="210"/>
      <c r="C607" s="216">
        <v>530</v>
      </c>
      <c r="D607" s="141">
        <v>0</v>
      </c>
      <c r="E607" s="157" t="s">
        <v>386</v>
      </c>
      <c r="F607" s="157"/>
      <c r="G607" s="157"/>
      <c r="H607" s="157"/>
      <c r="I607" s="157"/>
      <c r="J607" s="157"/>
      <c r="K607" s="102"/>
      <c r="L607" s="157"/>
      <c r="M607" s="152"/>
    </row>
    <row r="608" spans="1:13" x14ac:dyDescent="0.25">
      <c r="A608" s="204">
        <v>46</v>
      </c>
      <c r="B608" s="210"/>
      <c r="C608" s="216">
        <v>531</v>
      </c>
      <c r="D608" s="141">
        <v>13184</v>
      </c>
      <c r="E608" s="157" t="s">
        <v>387</v>
      </c>
      <c r="F608" s="157"/>
      <c r="G608" s="157"/>
      <c r="H608" s="157"/>
      <c r="I608" s="157"/>
      <c r="J608" s="157"/>
      <c r="K608" s="102"/>
      <c r="L608" s="157"/>
      <c r="M608" s="152"/>
    </row>
    <row r="609" spans="1:13" x14ac:dyDescent="0.25">
      <c r="A609" s="204">
        <v>47</v>
      </c>
      <c r="B609" s="210"/>
      <c r="C609" s="216">
        <v>532</v>
      </c>
      <c r="D609" s="141">
        <v>210947</v>
      </c>
      <c r="E609" s="157" t="s">
        <v>388</v>
      </c>
      <c r="F609" s="157"/>
      <c r="G609" s="157"/>
      <c r="H609" s="157"/>
      <c r="I609" s="157"/>
      <c r="J609" s="157"/>
      <c r="K609" s="102"/>
      <c r="L609" s="157"/>
      <c r="M609" s="152"/>
    </row>
    <row r="610" spans="1:13" x14ac:dyDescent="0.25">
      <c r="A610" s="204">
        <v>48</v>
      </c>
      <c r="B610" s="210"/>
      <c r="C610" s="216">
        <v>533</v>
      </c>
      <c r="D610" s="141">
        <v>4999</v>
      </c>
      <c r="E610" s="157" t="s">
        <v>389</v>
      </c>
      <c r="F610" s="157"/>
      <c r="G610" s="157"/>
      <c r="H610" s="157"/>
      <c r="I610" s="157"/>
      <c r="J610" s="157"/>
      <c r="K610" s="102"/>
      <c r="L610" s="157"/>
      <c r="M610" s="152"/>
    </row>
    <row r="611" spans="1:13" x14ac:dyDescent="0.25">
      <c r="A611" s="204">
        <v>49</v>
      </c>
      <c r="B611" s="210"/>
      <c r="C611" s="216">
        <v>534</v>
      </c>
      <c r="D611" s="141">
        <v>0</v>
      </c>
      <c r="E611" s="157" t="s">
        <v>390</v>
      </c>
      <c r="F611" s="157"/>
      <c r="G611" s="157"/>
      <c r="H611" s="157"/>
      <c r="I611" s="157"/>
      <c r="J611" s="157"/>
      <c r="K611" s="102"/>
      <c r="L611" s="157"/>
      <c r="M611" s="152"/>
    </row>
    <row r="612" spans="1:13" x14ac:dyDescent="0.25">
      <c r="A612" s="204">
        <v>50</v>
      </c>
      <c r="B612" s="210"/>
      <c r="C612" s="216">
        <v>535</v>
      </c>
      <c r="D612" s="141">
        <v>6876</v>
      </c>
      <c r="E612" s="157" t="s">
        <v>391</v>
      </c>
      <c r="F612" s="157"/>
      <c r="G612" s="157"/>
      <c r="H612" s="157"/>
      <c r="I612" s="157"/>
      <c r="J612" s="157"/>
      <c r="K612" s="102"/>
      <c r="L612" s="157"/>
      <c r="M612" s="152"/>
    </row>
    <row r="613" spans="1:13" x14ac:dyDescent="0.25">
      <c r="A613" s="204">
        <v>51</v>
      </c>
      <c r="B613" s="210"/>
      <c r="C613" s="216">
        <v>536</v>
      </c>
      <c r="D613" s="141">
        <v>0</v>
      </c>
      <c r="E613" s="157" t="s">
        <v>392</v>
      </c>
      <c r="F613" s="157"/>
      <c r="G613" s="157"/>
      <c r="H613" s="157"/>
      <c r="I613" s="157"/>
      <c r="J613" s="157"/>
      <c r="K613" s="102"/>
      <c r="L613" s="157"/>
      <c r="M613" s="152"/>
    </row>
    <row r="614" spans="1:13" x14ac:dyDescent="0.25">
      <c r="A614" s="204">
        <v>52</v>
      </c>
      <c r="B614" s="210"/>
      <c r="C614" s="216">
        <v>537</v>
      </c>
      <c r="D614" s="141">
        <v>0</v>
      </c>
      <c r="E614" s="157" t="s">
        <v>393</v>
      </c>
      <c r="F614" s="157"/>
      <c r="G614" s="157"/>
      <c r="H614" s="157"/>
      <c r="I614" s="157"/>
      <c r="J614" s="157"/>
      <c r="K614" s="102"/>
      <c r="L614" s="157"/>
      <c r="M614" s="152"/>
    </row>
    <row r="615" spans="1:13" x14ac:dyDescent="0.25">
      <c r="A615" s="204">
        <v>53</v>
      </c>
      <c r="B615" s="210"/>
      <c r="C615" s="216">
        <v>539</v>
      </c>
      <c r="D615" s="141">
        <v>207385</v>
      </c>
      <c r="E615" s="157" t="s">
        <v>394</v>
      </c>
      <c r="F615" s="157"/>
      <c r="G615" s="157"/>
      <c r="H615" s="157"/>
      <c r="I615" s="157"/>
      <c r="J615" s="157"/>
      <c r="K615" s="102"/>
      <c r="L615" s="157"/>
      <c r="M615" s="152"/>
    </row>
    <row r="616" spans="1:13" x14ac:dyDescent="0.25">
      <c r="A616" s="204">
        <v>54</v>
      </c>
      <c r="B616" s="210"/>
      <c r="C616" s="216">
        <v>54</v>
      </c>
      <c r="D616" s="141">
        <v>1178940</v>
      </c>
      <c r="E616" s="157" t="s">
        <v>2735</v>
      </c>
      <c r="F616" s="157"/>
      <c r="G616" s="157"/>
      <c r="H616" s="157"/>
      <c r="I616" s="157"/>
      <c r="J616" s="157"/>
      <c r="K616" s="102"/>
      <c r="L616" s="157"/>
      <c r="M616" s="152"/>
    </row>
    <row r="617" spans="1:13" x14ac:dyDescent="0.25">
      <c r="A617" s="204">
        <v>55</v>
      </c>
      <c r="B617" s="210"/>
      <c r="C617" s="216" t="s">
        <v>352</v>
      </c>
      <c r="D617" s="141">
        <v>1178940</v>
      </c>
      <c r="E617" s="157" t="s">
        <v>395</v>
      </c>
      <c r="F617" s="157"/>
      <c r="G617" s="157"/>
      <c r="H617" s="157"/>
      <c r="I617" s="157"/>
      <c r="J617" s="157"/>
      <c r="K617" s="102"/>
      <c r="L617" s="157"/>
      <c r="M617" s="152"/>
    </row>
    <row r="618" spans="1:13" x14ac:dyDescent="0.25">
      <c r="A618" s="204">
        <v>56</v>
      </c>
      <c r="B618" s="210"/>
      <c r="C618" s="216" t="s">
        <v>353</v>
      </c>
      <c r="D618" s="141">
        <v>0</v>
      </c>
      <c r="E618" s="157" t="s">
        <v>396</v>
      </c>
      <c r="F618" s="157"/>
      <c r="G618" s="157"/>
      <c r="H618" s="157"/>
      <c r="I618" s="157"/>
      <c r="J618" s="157"/>
      <c r="K618" s="102"/>
      <c r="L618" s="157"/>
      <c r="M618" s="152"/>
    </row>
    <row r="619" spans="1:13" x14ac:dyDescent="0.25">
      <c r="A619" s="204">
        <v>57</v>
      </c>
      <c r="B619" s="210"/>
      <c r="C619" s="216">
        <v>55</v>
      </c>
      <c r="D619" s="141">
        <v>1007027</v>
      </c>
      <c r="E619" s="157" t="s">
        <v>531</v>
      </c>
      <c r="F619" s="157"/>
      <c r="G619" s="157"/>
      <c r="H619" s="157"/>
      <c r="I619" s="157"/>
      <c r="J619" s="157"/>
      <c r="K619" s="102"/>
      <c r="L619" s="157"/>
      <c r="M619" s="152"/>
    </row>
    <row r="620" spans="1:13" x14ac:dyDescent="0.25">
      <c r="A620" s="204">
        <v>58</v>
      </c>
      <c r="B620" s="210"/>
      <c r="C620" s="216">
        <v>550</v>
      </c>
      <c r="D620" s="141">
        <v>693162</v>
      </c>
      <c r="E620" s="157" t="s">
        <v>397</v>
      </c>
      <c r="F620" s="157"/>
      <c r="G620" s="157"/>
      <c r="H620" s="157"/>
      <c r="I620" s="157"/>
      <c r="J620" s="157"/>
      <c r="K620" s="102"/>
      <c r="L620" s="157"/>
      <c r="M620" s="152"/>
    </row>
    <row r="621" spans="1:13" x14ac:dyDescent="0.25">
      <c r="A621" s="204">
        <v>59</v>
      </c>
      <c r="B621" s="210"/>
      <c r="C621" s="216">
        <v>551</v>
      </c>
      <c r="D621" s="141">
        <v>599</v>
      </c>
      <c r="E621" s="157" t="s">
        <v>398</v>
      </c>
      <c r="F621" s="157"/>
      <c r="G621" s="157"/>
      <c r="H621" s="157"/>
      <c r="I621" s="157"/>
      <c r="J621" s="157"/>
      <c r="K621" s="102"/>
      <c r="L621" s="157"/>
      <c r="M621" s="152"/>
    </row>
    <row r="622" spans="1:13" x14ac:dyDescent="0.25">
      <c r="A622" s="204">
        <v>60</v>
      </c>
      <c r="B622" s="210"/>
      <c r="C622" s="216">
        <v>552</v>
      </c>
      <c r="D622" s="141">
        <v>127154</v>
      </c>
      <c r="E622" s="157" t="s">
        <v>399</v>
      </c>
      <c r="F622" s="157"/>
      <c r="G622" s="157"/>
      <c r="H622" s="157"/>
      <c r="I622" s="157"/>
      <c r="J622" s="157"/>
      <c r="K622" s="102"/>
      <c r="L622" s="157"/>
      <c r="M622" s="152"/>
    </row>
    <row r="623" spans="1:13" x14ac:dyDescent="0.25">
      <c r="A623" s="204">
        <v>61</v>
      </c>
      <c r="B623" s="210"/>
      <c r="C623" s="216">
        <v>553</v>
      </c>
      <c r="D623" s="141">
        <v>8978</v>
      </c>
      <c r="E623" s="157" t="s">
        <v>400</v>
      </c>
      <c r="F623" s="157"/>
      <c r="G623" s="157"/>
      <c r="H623" s="157"/>
      <c r="I623" s="157"/>
      <c r="J623" s="157"/>
      <c r="K623" s="102"/>
      <c r="L623" s="157"/>
      <c r="M623" s="152"/>
    </row>
    <row r="624" spans="1:13" x14ac:dyDescent="0.25">
      <c r="A624" s="204">
        <v>62</v>
      </c>
      <c r="B624" s="210"/>
      <c r="C624" s="216">
        <v>554</v>
      </c>
      <c r="D624" s="141">
        <v>46894</v>
      </c>
      <c r="E624" s="157" t="s">
        <v>401</v>
      </c>
      <c r="F624" s="157"/>
      <c r="G624" s="157"/>
      <c r="H624" s="157"/>
      <c r="I624" s="157"/>
      <c r="J624" s="157"/>
      <c r="K624" s="102"/>
      <c r="L624" s="157"/>
      <c r="M624" s="152"/>
    </row>
    <row r="625" spans="1:13" x14ac:dyDescent="0.25">
      <c r="A625" s="204">
        <v>63</v>
      </c>
      <c r="B625" s="210"/>
      <c r="C625" s="216">
        <v>555</v>
      </c>
      <c r="D625" s="141">
        <v>113770</v>
      </c>
      <c r="E625" s="157" t="s">
        <v>402</v>
      </c>
      <c r="F625" s="157"/>
      <c r="G625" s="157"/>
      <c r="H625" s="157"/>
      <c r="I625" s="157"/>
      <c r="J625" s="157"/>
      <c r="K625" s="102"/>
      <c r="L625" s="157"/>
      <c r="M625" s="152"/>
    </row>
    <row r="626" spans="1:13" x14ac:dyDescent="0.25">
      <c r="A626" s="204">
        <v>64</v>
      </c>
      <c r="B626" s="210"/>
      <c r="C626" s="216">
        <v>556</v>
      </c>
      <c r="D626" s="141">
        <v>8305</v>
      </c>
      <c r="E626" s="157" t="s">
        <v>403</v>
      </c>
      <c r="F626" s="157"/>
      <c r="G626" s="157"/>
      <c r="H626" s="157"/>
      <c r="I626" s="157"/>
      <c r="J626" s="157"/>
      <c r="K626" s="102"/>
      <c r="L626" s="157"/>
      <c r="M626" s="152"/>
    </row>
    <row r="627" spans="1:13" x14ac:dyDescent="0.25">
      <c r="A627" s="204">
        <v>65</v>
      </c>
      <c r="B627" s="210"/>
      <c r="C627" s="216">
        <v>559</v>
      </c>
      <c r="D627" s="141">
        <v>8165</v>
      </c>
      <c r="E627" s="157" t="s">
        <v>404</v>
      </c>
      <c r="F627" s="157"/>
      <c r="G627" s="157"/>
      <c r="H627" s="157"/>
      <c r="I627" s="157"/>
      <c r="J627" s="157"/>
      <c r="K627" s="102"/>
      <c r="L627" s="157"/>
      <c r="M627" s="152"/>
    </row>
    <row r="628" spans="1:13" x14ac:dyDescent="0.25">
      <c r="A628" s="204">
        <v>66</v>
      </c>
      <c r="B628" s="210"/>
      <c r="C628" s="216" t="s">
        <v>312</v>
      </c>
      <c r="D628" s="141">
        <v>0</v>
      </c>
      <c r="E628" s="157" t="s">
        <v>2736</v>
      </c>
      <c r="F628" s="157"/>
      <c r="G628" s="157"/>
      <c r="H628" s="157"/>
      <c r="I628" s="157"/>
      <c r="J628" s="157"/>
      <c r="K628" s="102"/>
      <c r="L628" s="157"/>
      <c r="M628" s="152"/>
    </row>
    <row r="629" spans="1:13" x14ac:dyDescent="0.25">
      <c r="A629" s="204">
        <v>67</v>
      </c>
      <c r="B629" s="207"/>
      <c r="C629" s="216">
        <v>56</v>
      </c>
      <c r="D629" s="141">
        <v>65649</v>
      </c>
      <c r="E629" s="157" t="s">
        <v>405</v>
      </c>
      <c r="F629" s="157"/>
      <c r="G629" s="157"/>
      <c r="H629" s="157"/>
      <c r="I629" s="157"/>
      <c r="J629" s="157"/>
      <c r="K629" s="102"/>
      <c r="L629" s="157"/>
      <c r="M629" s="152"/>
    </row>
    <row r="630" spans="1:13" x14ac:dyDescent="0.25">
      <c r="A630" s="204">
        <v>68</v>
      </c>
      <c r="B630" s="207"/>
      <c r="C630" s="216">
        <v>57</v>
      </c>
      <c r="D630" s="141">
        <v>8909</v>
      </c>
      <c r="E630" s="157" t="s">
        <v>406</v>
      </c>
      <c r="F630" s="157"/>
      <c r="G630" s="157"/>
      <c r="H630" s="157"/>
      <c r="I630" s="157"/>
      <c r="J630" s="157"/>
      <c r="K630" s="102"/>
      <c r="L630" s="157"/>
      <c r="M630" s="152"/>
    </row>
    <row r="631" spans="1:13" x14ac:dyDescent="0.25">
      <c r="A631" s="204">
        <v>69</v>
      </c>
      <c r="B631" s="210"/>
      <c r="C631" s="216">
        <v>575</v>
      </c>
      <c r="D631" s="141">
        <v>0</v>
      </c>
      <c r="E631" s="157" t="s">
        <v>413</v>
      </c>
      <c r="F631" s="157"/>
      <c r="G631" s="157"/>
      <c r="H631" s="157"/>
      <c r="I631" s="157"/>
      <c r="J631" s="157"/>
      <c r="K631" s="102"/>
      <c r="L631" s="157"/>
      <c r="M631" s="152"/>
    </row>
    <row r="632" spans="1:13" x14ac:dyDescent="0.25">
      <c r="A632" s="204">
        <v>70</v>
      </c>
      <c r="B632" s="210"/>
      <c r="C632" s="216" t="s">
        <v>313</v>
      </c>
      <c r="D632" s="141">
        <v>0</v>
      </c>
      <c r="E632" s="157" t="s">
        <v>414</v>
      </c>
      <c r="F632" s="157"/>
      <c r="G632" s="157"/>
      <c r="H632" s="157"/>
      <c r="I632" s="157"/>
      <c r="J632" s="157"/>
      <c r="K632" s="102"/>
      <c r="L632" s="157"/>
      <c r="M632" s="152"/>
    </row>
    <row r="633" spans="1:13" x14ac:dyDescent="0.25">
      <c r="A633" s="204">
        <v>71</v>
      </c>
      <c r="B633" s="207"/>
      <c r="C633" s="216">
        <v>58</v>
      </c>
      <c r="D633" s="141">
        <v>0</v>
      </c>
      <c r="E633" s="157" t="s">
        <v>407</v>
      </c>
      <c r="F633" s="157"/>
      <c r="G633" s="157"/>
      <c r="H633" s="157"/>
      <c r="I633" s="157"/>
      <c r="J633" s="157"/>
      <c r="K633" s="102"/>
      <c r="L633" s="157"/>
      <c r="M633" s="152"/>
    </row>
    <row r="634" spans="1:13" x14ac:dyDescent="0.25">
      <c r="A634" s="204">
        <v>72</v>
      </c>
      <c r="B634" s="210"/>
      <c r="C634" s="216">
        <v>585</v>
      </c>
      <c r="D634" s="141">
        <v>0</v>
      </c>
      <c r="E634" s="157" t="s">
        <v>2737</v>
      </c>
      <c r="F634" s="157"/>
      <c r="G634" s="157"/>
      <c r="H634" s="157"/>
      <c r="I634" s="157"/>
      <c r="J634" s="157"/>
      <c r="K634" s="102"/>
      <c r="L634" s="157"/>
      <c r="M634" s="152"/>
    </row>
    <row r="635" spans="1:13" x14ac:dyDescent="0.25">
      <c r="A635" s="204">
        <v>73</v>
      </c>
      <c r="B635" s="210"/>
      <c r="C635" s="216">
        <v>590</v>
      </c>
      <c r="D635" s="141">
        <v>0</v>
      </c>
      <c r="E635" s="157" t="s">
        <v>408</v>
      </c>
      <c r="F635" s="157"/>
      <c r="G635" s="157"/>
      <c r="H635" s="157"/>
      <c r="I635" s="157"/>
      <c r="J635" s="157"/>
      <c r="K635" s="102"/>
      <c r="L635" s="157"/>
      <c r="M635" s="152"/>
    </row>
    <row r="636" spans="1:13" x14ac:dyDescent="0.25">
      <c r="A636" s="204">
        <v>74</v>
      </c>
      <c r="B636" s="210"/>
      <c r="C636" s="216">
        <v>591</v>
      </c>
      <c r="D636" s="141">
        <v>94298</v>
      </c>
      <c r="E636" s="157" t="s">
        <v>409</v>
      </c>
      <c r="F636" s="157"/>
      <c r="G636" s="157"/>
      <c r="H636" s="157"/>
      <c r="I636" s="157"/>
      <c r="J636" s="157"/>
      <c r="K636" s="102"/>
      <c r="L636" s="157"/>
      <c r="M636" s="152"/>
    </row>
    <row r="637" spans="1:13" x14ac:dyDescent="0.25">
      <c r="A637" s="204">
        <v>75</v>
      </c>
      <c r="B637" s="210"/>
      <c r="C637" s="216">
        <v>595</v>
      </c>
      <c r="D637" s="141">
        <v>0</v>
      </c>
      <c r="E637" s="157" t="s">
        <v>410</v>
      </c>
      <c r="F637" s="157"/>
      <c r="G637" s="157"/>
      <c r="H637" s="157"/>
      <c r="I637" s="157"/>
      <c r="J637" s="157"/>
      <c r="K637" s="102"/>
      <c r="L637" s="157"/>
      <c r="M637" s="152"/>
    </row>
    <row r="638" spans="1:13" x14ac:dyDescent="0.25">
      <c r="A638" s="204">
        <v>76</v>
      </c>
      <c r="B638" s="217"/>
      <c r="C638" s="218">
        <v>596</v>
      </c>
      <c r="D638" s="141">
        <v>0</v>
      </c>
      <c r="E638" s="157" t="s">
        <v>411</v>
      </c>
      <c r="F638" s="157"/>
      <c r="G638" s="157"/>
      <c r="H638" s="157"/>
      <c r="I638" s="157"/>
      <c r="J638" s="157"/>
      <c r="K638" s="102"/>
      <c r="L638" s="157"/>
      <c r="M638" s="152"/>
    </row>
    <row r="639" spans="1:13" x14ac:dyDescent="0.25">
      <c r="A639" s="219"/>
      <c r="B639" s="220" t="s">
        <v>416</v>
      </c>
      <c r="C639" s="150" t="s">
        <v>490</v>
      </c>
      <c r="D639" s="150" t="s">
        <v>491</v>
      </c>
      <c r="E639" s="150" t="s">
        <v>492</v>
      </c>
      <c r="F639" s="157"/>
      <c r="G639" s="157"/>
      <c r="H639" s="157"/>
      <c r="I639" s="157"/>
      <c r="J639" s="157"/>
      <c r="K639" s="102"/>
      <c r="L639" s="157"/>
      <c r="M639" s="152"/>
    </row>
    <row r="640" spans="1:13" x14ac:dyDescent="0.25">
      <c r="A640" s="204">
        <v>1</v>
      </c>
      <c r="B640" s="209"/>
      <c r="C640" s="216">
        <v>10</v>
      </c>
      <c r="D640" s="141">
        <v>56493</v>
      </c>
      <c r="E640" s="141">
        <v>178593</v>
      </c>
      <c r="F640" s="157" t="s">
        <v>2738</v>
      </c>
      <c r="G640" s="157"/>
      <c r="H640" s="157"/>
      <c r="I640" s="157"/>
      <c r="J640" s="157"/>
      <c r="K640" s="102"/>
      <c r="L640" s="157"/>
      <c r="M640" s="152"/>
    </row>
    <row r="641" spans="1:13" x14ac:dyDescent="0.25">
      <c r="A641" s="204">
        <v>2</v>
      </c>
      <c r="B641" s="209"/>
      <c r="C641" s="216">
        <v>11</v>
      </c>
      <c r="D641" s="141">
        <v>0</v>
      </c>
      <c r="E641" s="141">
        <v>0</v>
      </c>
      <c r="F641" s="157" t="s">
        <v>2739</v>
      </c>
      <c r="G641" s="157"/>
      <c r="H641" s="157"/>
      <c r="I641" s="157"/>
      <c r="J641" s="157"/>
      <c r="K641" s="102"/>
      <c r="L641" s="157"/>
      <c r="M641" s="152"/>
    </row>
    <row r="642" spans="1:13" x14ac:dyDescent="0.25">
      <c r="A642" s="204">
        <v>3</v>
      </c>
      <c r="B642" s="209"/>
      <c r="C642" s="216">
        <v>12</v>
      </c>
      <c r="D642" s="141">
        <v>0</v>
      </c>
      <c r="E642" s="141">
        <v>0</v>
      </c>
      <c r="F642" s="157" t="s">
        <v>2740</v>
      </c>
      <c r="G642" s="157"/>
      <c r="H642" s="157"/>
      <c r="I642" s="157"/>
      <c r="J642" s="157"/>
      <c r="K642" s="102"/>
      <c r="L642" s="157"/>
      <c r="M642" s="152"/>
    </row>
    <row r="643" spans="1:13" x14ac:dyDescent="0.25">
      <c r="A643" s="204">
        <v>4</v>
      </c>
      <c r="B643" s="209"/>
      <c r="C643" s="216">
        <v>13</v>
      </c>
      <c r="D643" s="141">
        <v>0</v>
      </c>
      <c r="E643" s="141">
        <v>0</v>
      </c>
      <c r="F643" s="157" t="s">
        <v>2741</v>
      </c>
      <c r="G643" s="157"/>
      <c r="H643" s="157"/>
      <c r="I643" s="157"/>
      <c r="J643" s="157"/>
      <c r="K643" s="102"/>
      <c r="L643" s="157"/>
      <c r="M643" s="152"/>
    </row>
    <row r="644" spans="1:13" x14ac:dyDescent="0.25">
      <c r="A644" s="204">
        <v>5</v>
      </c>
      <c r="B644" s="209"/>
      <c r="C644" s="216">
        <v>14</v>
      </c>
      <c r="D644" s="141">
        <v>0</v>
      </c>
      <c r="E644" s="141">
        <v>0</v>
      </c>
      <c r="F644" s="157" t="s">
        <v>2742</v>
      </c>
      <c r="G644" s="157"/>
      <c r="H644" s="157"/>
      <c r="I644" s="157"/>
      <c r="J644" s="157"/>
      <c r="K644" s="102"/>
      <c r="L644" s="157"/>
      <c r="M644" s="152"/>
    </row>
    <row r="645" spans="1:13" x14ac:dyDescent="0.25">
      <c r="A645" s="221"/>
      <c r="B645" s="201" t="s">
        <v>417</v>
      </c>
      <c r="C645" s="222"/>
      <c r="D645" s="141"/>
      <c r="E645" s="141"/>
      <c r="F645" s="157"/>
      <c r="G645" s="157"/>
      <c r="H645" s="157"/>
      <c r="I645" s="157"/>
      <c r="J645" s="157"/>
      <c r="K645" s="102"/>
      <c r="L645" s="157"/>
      <c r="M645" s="152"/>
    </row>
    <row r="646" spans="1:13" x14ac:dyDescent="0.25">
      <c r="A646" s="204">
        <v>1</v>
      </c>
      <c r="B646" s="209"/>
      <c r="C646" s="223" t="s">
        <v>314</v>
      </c>
      <c r="D646" s="141">
        <v>873168</v>
      </c>
      <c r="E646" s="157" t="s">
        <v>2743</v>
      </c>
      <c r="F646" s="157"/>
      <c r="G646" s="157"/>
      <c r="H646" s="157"/>
      <c r="I646" s="157"/>
      <c r="J646" s="157"/>
      <c r="K646" s="102"/>
      <c r="L646" s="157"/>
      <c r="M646" s="152"/>
    </row>
    <row r="647" spans="1:13" x14ac:dyDescent="0.25">
      <c r="A647" s="204">
        <v>2</v>
      </c>
      <c r="B647" s="209"/>
      <c r="C647" s="223" t="s">
        <v>315</v>
      </c>
      <c r="D647" s="141">
        <v>1366646</v>
      </c>
      <c r="E647" s="157" t="s">
        <v>2744</v>
      </c>
      <c r="F647" s="157"/>
      <c r="G647" s="157"/>
      <c r="H647" s="157"/>
      <c r="I647" s="157"/>
      <c r="J647" s="157"/>
      <c r="K647" s="102"/>
      <c r="L647" s="157"/>
      <c r="M647" s="152"/>
    </row>
    <row r="648" spans="1:13" x14ac:dyDescent="0.25">
      <c r="A648" s="204">
        <v>3</v>
      </c>
      <c r="B648" s="209"/>
      <c r="C648" s="223">
        <v>480</v>
      </c>
      <c r="D648" s="141">
        <v>0</v>
      </c>
      <c r="E648" s="157" t="s">
        <v>2745</v>
      </c>
      <c r="F648" s="157"/>
      <c r="G648" s="157"/>
      <c r="H648" s="157"/>
      <c r="I648" s="157"/>
      <c r="J648" s="157"/>
      <c r="K648" s="102"/>
      <c r="L648" s="157"/>
      <c r="M648" s="152"/>
    </row>
    <row r="649" spans="1:13" x14ac:dyDescent="0.25">
      <c r="A649" s="204">
        <v>4</v>
      </c>
      <c r="B649" s="209"/>
      <c r="C649" s="223" t="s">
        <v>418</v>
      </c>
      <c r="D649" s="141">
        <v>0</v>
      </c>
      <c r="E649" s="157" t="s">
        <v>2746</v>
      </c>
      <c r="F649" s="157"/>
      <c r="G649" s="157"/>
      <c r="H649" s="157"/>
      <c r="I649" s="157"/>
      <c r="J649" s="157"/>
      <c r="K649" s="102"/>
      <c r="L649" s="157"/>
      <c r="M649" s="152"/>
    </row>
    <row r="650" spans="1:13" ht="15.75" thickBot="1" x14ac:dyDescent="0.3">
      <c r="A650" s="224">
        <v>5</v>
      </c>
      <c r="B650" s="225"/>
      <c r="C650" s="226" t="s">
        <v>419</v>
      </c>
      <c r="D650" s="141">
        <v>0</v>
      </c>
      <c r="E650" s="157" t="s">
        <v>2747</v>
      </c>
      <c r="F650" s="157"/>
      <c r="G650" s="157"/>
      <c r="H650" s="157"/>
      <c r="I650" s="157"/>
      <c r="J650" s="157"/>
      <c r="K650" s="102"/>
      <c r="L650" s="157"/>
      <c r="M650" s="152"/>
    </row>
    <row r="651" spans="1:13" x14ac:dyDescent="0.25">
      <c r="A651" s="227">
        <v>6</v>
      </c>
      <c r="B651" s="228"/>
      <c r="C651" s="229"/>
      <c r="D651" s="230">
        <v>138</v>
      </c>
      <c r="E651" s="157" t="s">
        <v>2748</v>
      </c>
      <c r="F651" s="157"/>
      <c r="G651" s="157"/>
      <c r="H651" s="157"/>
      <c r="I651" s="157"/>
      <c r="J651" s="157"/>
      <c r="K651" s="102"/>
      <c r="L651" s="157"/>
      <c r="M651" s="152"/>
    </row>
    <row r="652" spans="1:13" x14ac:dyDescent="0.25">
      <c r="A652" s="204">
        <v>7</v>
      </c>
      <c r="B652" s="209"/>
      <c r="C652" s="206"/>
      <c r="D652" s="141">
        <v>138</v>
      </c>
      <c r="E652" s="157" t="s">
        <v>2749</v>
      </c>
      <c r="F652" s="157"/>
      <c r="G652" s="157"/>
      <c r="H652" s="157"/>
      <c r="I652" s="157"/>
      <c r="J652" s="157"/>
      <c r="K652" s="102"/>
      <c r="L652" s="157"/>
      <c r="M652" s="152"/>
    </row>
    <row r="653" spans="1:13" x14ac:dyDescent="0.25">
      <c r="A653" s="102"/>
      <c r="B653" s="102"/>
      <c r="C653" s="102"/>
      <c r="D653" s="102"/>
      <c r="E653" s="157"/>
      <c r="F653" s="157"/>
      <c r="G653" s="157"/>
      <c r="H653" s="157"/>
      <c r="I653" s="157"/>
      <c r="J653" s="157"/>
      <c r="K653" s="102"/>
      <c r="L653" s="157"/>
      <c r="M653" s="152"/>
    </row>
    <row r="654" spans="1:13" x14ac:dyDescent="0.2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57"/>
      <c r="M654" s="152"/>
    </row>
    <row r="655" spans="1:13" ht="15.75" x14ac:dyDescent="0.25">
      <c r="A655" s="163" t="s">
        <v>2750</v>
      </c>
      <c r="B655" s="106"/>
      <c r="C655" s="106"/>
      <c r="D655" s="106"/>
      <c r="E655" s="107"/>
      <c r="F655" s="137"/>
      <c r="G655" s="106"/>
      <c r="H655" s="106"/>
      <c r="I655" s="106"/>
      <c r="J655" s="106"/>
      <c r="K655" s="106"/>
      <c r="L655" s="106"/>
      <c r="M655" s="152"/>
    </row>
    <row r="656" spans="1:13" x14ac:dyDescent="0.25">
      <c r="A656" s="231" t="s">
        <v>2751</v>
      </c>
      <c r="B656" s="232"/>
      <c r="C656" s="232"/>
      <c r="D656" s="232"/>
      <c r="E656" s="232"/>
      <c r="F656" s="233"/>
      <c r="G656" s="233"/>
      <c r="H656" s="233"/>
      <c r="I656" s="233"/>
      <c r="J656" s="102"/>
      <c r="K656" s="102"/>
      <c r="L656" s="157"/>
      <c r="M656" s="152"/>
    </row>
    <row r="657" spans="1:13" x14ac:dyDescent="0.25">
      <c r="A657" s="234" t="s">
        <v>2691</v>
      </c>
      <c r="B657" s="234" t="s">
        <v>2687</v>
      </c>
      <c r="C657" s="102"/>
      <c r="D657" s="102"/>
      <c r="E657" s="102"/>
      <c r="F657" s="102"/>
      <c r="G657" s="102"/>
      <c r="H657" s="102"/>
      <c r="I657" s="102"/>
      <c r="J657" s="102"/>
      <c r="K657" s="102"/>
      <c r="L657" s="157"/>
      <c r="M657" s="152"/>
    </row>
    <row r="658" spans="1:13" x14ac:dyDescent="0.25">
      <c r="A658" s="235">
        <v>1</v>
      </c>
      <c r="B658" s="141">
        <v>1094766</v>
      </c>
      <c r="C658" s="102"/>
      <c r="D658" s="102"/>
      <c r="E658" s="102"/>
      <c r="F658" s="102"/>
      <c r="G658" s="102"/>
      <c r="H658" s="102"/>
      <c r="I658" s="102"/>
      <c r="J658" s="102"/>
      <c r="K658" s="102"/>
      <c r="L658" s="157"/>
      <c r="M658" s="152"/>
    </row>
    <row r="659" spans="1:13" x14ac:dyDescent="0.25">
      <c r="A659" s="235">
        <v>1.1000000000000001</v>
      </c>
      <c r="B659" s="141">
        <v>1094766</v>
      </c>
      <c r="C659" s="102"/>
      <c r="D659" s="102"/>
      <c r="E659" s="102"/>
      <c r="F659" s="102"/>
      <c r="G659" s="102"/>
      <c r="H659" s="102"/>
      <c r="I659" s="102"/>
      <c r="J659" s="102"/>
      <c r="K659" s="102"/>
      <c r="L659" s="157"/>
      <c r="M659" s="152"/>
    </row>
    <row r="660" spans="1:13" x14ac:dyDescent="0.25">
      <c r="A660" s="235">
        <v>1.2</v>
      </c>
      <c r="B660" s="141">
        <v>0</v>
      </c>
      <c r="C660" s="102"/>
      <c r="D660" s="102"/>
      <c r="E660" s="102"/>
      <c r="F660" s="102"/>
      <c r="G660" s="102"/>
      <c r="H660" s="102"/>
      <c r="I660" s="102"/>
      <c r="J660" s="102"/>
      <c r="K660" s="102"/>
      <c r="L660" s="157"/>
      <c r="M660" s="152"/>
    </row>
    <row r="661" spans="1:13" x14ac:dyDescent="0.25">
      <c r="A661" s="236">
        <v>1.21</v>
      </c>
      <c r="B661" s="141">
        <v>0</v>
      </c>
      <c r="C661" s="102"/>
      <c r="D661" s="102"/>
      <c r="E661" s="102"/>
      <c r="F661" s="102"/>
      <c r="G661" s="102"/>
      <c r="H661" s="102"/>
      <c r="I661" s="102"/>
      <c r="J661" s="102"/>
      <c r="K661" s="102"/>
      <c r="L661" s="157"/>
      <c r="M661" s="152"/>
    </row>
    <row r="662" spans="1:13" x14ac:dyDescent="0.25">
      <c r="A662" s="195">
        <v>1.22</v>
      </c>
      <c r="B662" s="141">
        <v>0</v>
      </c>
      <c r="C662" s="102"/>
      <c r="D662" s="102"/>
      <c r="E662" s="102"/>
      <c r="F662" s="102"/>
      <c r="G662" s="102"/>
      <c r="H662" s="102"/>
      <c r="I662" s="102"/>
      <c r="J662" s="102"/>
      <c r="K662" s="102"/>
      <c r="L662" s="157"/>
      <c r="M662" s="152"/>
    </row>
    <row r="663" spans="1:13" x14ac:dyDescent="0.25">
      <c r="A663" s="195" t="s">
        <v>420</v>
      </c>
      <c r="B663" s="141">
        <v>0</v>
      </c>
      <c r="C663" s="102"/>
      <c r="D663" s="102"/>
      <c r="E663" s="102"/>
      <c r="F663" s="102"/>
      <c r="G663" s="102"/>
      <c r="H663" s="102"/>
      <c r="I663" s="102"/>
      <c r="J663" s="102"/>
      <c r="K663" s="102"/>
      <c r="L663" s="157"/>
      <c r="M663" s="152"/>
    </row>
    <row r="664" spans="1:13" x14ac:dyDescent="0.25">
      <c r="A664" s="195" t="s">
        <v>421</v>
      </c>
      <c r="B664" s="141">
        <v>0</v>
      </c>
      <c r="C664" s="102"/>
      <c r="D664" s="102"/>
      <c r="E664" s="102"/>
      <c r="F664" s="102"/>
      <c r="G664" s="102"/>
      <c r="H664" s="102"/>
      <c r="I664" s="102"/>
      <c r="J664" s="102"/>
      <c r="K664" s="102"/>
      <c r="L664" s="157"/>
      <c r="M664" s="152"/>
    </row>
    <row r="665" spans="1:13" x14ac:dyDescent="0.25">
      <c r="A665" s="195" t="s">
        <v>422</v>
      </c>
      <c r="B665" s="141">
        <v>0</v>
      </c>
      <c r="C665" s="102"/>
      <c r="D665" s="102"/>
      <c r="E665" s="102"/>
      <c r="F665" s="102"/>
      <c r="G665" s="102"/>
      <c r="H665" s="102"/>
      <c r="I665" s="102"/>
      <c r="J665" s="102"/>
      <c r="K665" s="102"/>
      <c r="L665" s="157"/>
      <c r="M665" s="152"/>
    </row>
    <row r="666" spans="1:13" x14ac:dyDescent="0.25">
      <c r="A666" s="195" t="s">
        <v>423</v>
      </c>
      <c r="B666" s="141">
        <v>0</v>
      </c>
      <c r="C666" s="102"/>
      <c r="D666" s="102"/>
      <c r="E666" s="102"/>
      <c r="F666" s="102"/>
      <c r="G666" s="102"/>
      <c r="H666" s="102"/>
      <c r="I666" s="102"/>
      <c r="J666" s="102"/>
      <c r="K666" s="102"/>
      <c r="L666" s="157"/>
      <c r="M666" s="152"/>
    </row>
    <row r="667" spans="1:13" x14ac:dyDescent="0.25">
      <c r="A667" s="195" t="s">
        <v>424</v>
      </c>
      <c r="B667" s="141">
        <v>0</v>
      </c>
      <c r="C667" s="102"/>
      <c r="D667" s="102"/>
      <c r="E667" s="102"/>
      <c r="F667" s="102"/>
      <c r="G667" s="102"/>
      <c r="H667" s="102"/>
      <c r="I667" s="102"/>
      <c r="J667" s="102"/>
      <c r="K667" s="102"/>
      <c r="L667" s="157"/>
      <c r="M667" s="152"/>
    </row>
    <row r="668" spans="1:13" x14ac:dyDescent="0.25">
      <c r="A668" s="195" t="s">
        <v>425</v>
      </c>
      <c r="B668" s="141">
        <v>0</v>
      </c>
      <c r="C668" s="102"/>
      <c r="D668" s="102"/>
      <c r="E668" s="102"/>
      <c r="F668" s="102"/>
      <c r="G668" s="102"/>
      <c r="H668" s="102"/>
      <c r="I668" s="102"/>
      <c r="J668" s="102"/>
      <c r="K668" s="102"/>
      <c r="L668" s="157"/>
      <c r="M668" s="152"/>
    </row>
    <row r="669" spans="1:13" x14ac:dyDescent="0.25">
      <c r="A669" s="195" t="s">
        <v>426</v>
      </c>
      <c r="B669" s="141">
        <v>0</v>
      </c>
      <c r="C669" s="102"/>
      <c r="D669" s="102"/>
      <c r="E669" s="102"/>
      <c r="F669" s="102"/>
      <c r="G669" s="102"/>
      <c r="H669" s="102"/>
      <c r="I669" s="102"/>
      <c r="J669" s="102"/>
      <c r="K669" s="102"/>
      <c r="L669" s="157"/>
      <c r="M669" s="152"/>
    </row>
    <row r="670" spans="1:13" x14ac:dyDescent="0.25">
      <c r="A670" s="237" t="s">
        <v>427</v>
      </c>
      <c r="B670" s="141">
        <v>0</v>
      </c>
      <c r="C670" s="102"/>
      <c r="D670" s="102"/>
      <c r="E670" s="102"/>
      <c r="F670" s="102"/>
      <c r="G670" s="102"/>
      <c r="H670" s="102"/>
      <c r="I670" s="102"/>
      <c r="J670" s="102"/>
      <c r="K670" s="102"/>
      <c r="L670" s="157"/>
      <c r="M670" s="152"/>
    </row>
    <row r="671" spans="1:13" x14ac:dyDescent="0.25">
      <c r="A671" s="238" t="s">
        <v>2771</v>
      </c>
      <c r="B671" s="239"/>
      <c r="C671" s="239"/>
      <c r="D671" s="239"/>
      <c r="E671" s="239"/>
      <c r="F671" s="240"/>
      <c r="G671" s="240"/>
      <c r="H671" s="240"/>
      <c r="I671" s="241"/>
      <c r="J671" s="102"/>
      <c r="K671" s="102"/>
      <c r="L671" s="157"/>
      <c r="M671" s="152"/>
    </row>
    <row r="672" spans="1:13" x14ac:dyDescent="0.25">
      <c r="A672" s="242" t="s">
        <v>2691</v>
      </c>
      <c r="B672" s="242" t="s">
        <v>2687</v>
      </c>
      <c r="C672" s="102"/>
      <c r="D672" s="102"/>
      <c r="E672" s="102"/>
      <c r="F672" s="102"/>
      <c r="G672" s="102"/>
      <c r="H672" s="102"/>
      <c r="I672" s="102"/>
      <c r="J672" s="102"/>
      <c r="K672" s="102"/>
      <c r="L672" s="157"/>
      <c r="M672" s="152"/>
    </row>
    <row r="673" spans="1:13" x14ac:dyDescent="0.25">
      <c r="A673" s="235" t="s">
        <v>428</v>
      </c>
      <c r="B673" s="141">
        <v>1094766</v>
      </c>
      <c r="C673" s="102"/>
      <c r="D673" s="102"/>
      <c r="E673" s="102"/>
      <c r="F673" s="102"/>
      <c r="G673" s="102"/>
      <c r="H673" s="102"/>
      <c r="I673" s="102"/>
      <c r="J673" s="102"/>
      <c r="K673" s="102"/>
      <c r="L673" s="157"/>
      <c r="M673" s="152"/>
    </row>
    <row r="674" spans="1:13" x14ac:dyDescent="0.25">
      <c r="A674" s="235" t="s">
        <v>429</v>
      </c>
      <c r="B674" s="141">
        <v>1094766</v>
      </c>
      <c r="C674" s="102"/>
      <c r="D674" s="102"/>
      <c r="E674" s="102"/>
      <c r="F674" s="102"/>
      <c r="G674" s="102"/>
      <c r="H674" s="102"/>
      <c r="I674" s="102"/>
      <c r="J674" s="102"/>
      <c r="K674" s="102"/>
      <c r="L674" s="157"/>
      <c r="M674" s="152"/>
    </row>
    <row r="675" spans="1:13" x14ac:dyDescent="0.25">
      <c r="A675" s="235" t="s">
        <v>430</v>
      </c>
      <c r="B675" s="141">
        <v>0</v>
      </c>
      <c r="C675" s="102"/>
      <c r="D675" s="102"/>
      <c r="E675" s="102"/>
      <c r="F675" s="102"/>
      <c r="G675" s="102"/>
      <c r="H675" s="102"/>
      <c r="I675" s="102"/>
      <c r="J675" s="102"/>
      <c r="K675" s="102"/>
      <c r="L675" s="157"/>
      <c r="M675" s="152"/>
    </row>
    <row r="676" spans="1:13" x14ac:dyDescent="0.25">
      <c r="A676" s="235" t="s">
        <v>431</v>
      </c>
      <c r="B676" s="141">
        <v>0</v>
      </c>
      <c r="C676" s="102"/>
      <c r="D676" s="102"/>
      <c r="E676" s="102"/>
      <c r="F676" s="102"/>
      <c r="G676" s="102"/>
      <c r="H676" s="102"/>
      <c r="I676" s="102"/>
      <c r="J676" s="102"/>
      <c r="K676" s="102"/>
      <c r="L676" s="157"/>
      <c r="M676" s="152"/>
    </row>
    <row r="677" spans="1:13" x14ac:dyDescent="0.25">
      <c r="A677" s="243" t="s">
        <v>432</v>
      </c>
      <c r="B677" s="141">
        <v>1094766</v>
      </c>
      <c r="C677" s="102"/>
      <c r="D677" s="102"/>
      <c r="E677" s="102"/>
      <c r="F677" s="102"/>
      <c r="G677" s="102"/>
      <c r="H677" s="102"/>
      <c r="I677" s="102"/>
      <c r="J677" s="102"/>
      <c r="K677" s="102"/>
      <c r="L677" s="157"/>
      <c r="M677" s="152"/>
    </row>
    <row r="678" spans="1:13" x14ac:dyDescent="0.25">
      <c r="A678" s="231" t="s">
        <v>2752</v>
      </c>
      <c r="B678" s="232"/>
      <c r="C678" s="232"/>
      <c r="D678" s="232"/>
      <c r="E678" s="232"/>
      <c r="F678" s="233"/>
      <c r="G678" s="233"/>
      <c r="H678" s="233"/>
      <c r="I678" s="244"/>
      <c r="J678" s="102"/>
      <c r="K678" s="102"/>
      <c r="L678" s="157"/>
      <c r="M678" s="152"/>
    </row>
    <row r="679" spans="1:13" x14ac:dyDescent="0.25">
      <c r="A679" s="234" t="s">
        <v>2691</v>
      </c>
      <c r="B679" s="234" t="s">
        <v>2687</v>
      </c>
      <c r="C679" s="234" t="s">
        <v>2666</v>
      </c>
      <c r="D679" s="234" t="s">
        <v>2667</v>
      </c>
      <c r="E679" s="234" t="s">
        <v>2668</v>
      </c>
      <c r="F679" s="102"/>
      <c r="G679" s="102"/>
      <c r="H679" s="102"/>
      <c r="I679" s="102"/>
      <c r="J679" s="102"/>
      <c r="K679" s="102"/>
      <c r="L679" s="157"/>
      <c r="M679" s="152"/>
    </row>
    <row r="680" spans="1:13" x14ac:dyDescent="0.25">
      <c r="A680" s="235" t="s">
        <v>433</v>
      </c>
      <c r="B680" s="141">
        <v>1094766</v>
      </c>
      <c r="C680" s="141">
        <v>1094766</v>
      </c>
      <c r="D680" s="141">
        <v>0</v>
      </c>
      <c r="E680" s="141">
        <v>182297</v>
      </c>
      <c r="F680" s="102"/>
      <c r="G680" s="102"/>
      <c r="H680" s="102"/>
      <c r="I680" s="102"/>
      <c r="J680" s="102"/>
      <c r="K680" s="102"/>
      <c r="L680" s="157"/>
      <c r="M680" s="152"/>
    </row>
    <row r="681" spans="1:13" x14ac:dyDescent="0.25">
      <c r="A681" s="235" t="s">
        <v>434</v>
      </c>
      <c r="B681" s="141">
        <v>713827</v>
      </c>
      <c r="C681" s="141">
        <v>713827</v>
      </c>
      <c r="D681" s="141">
        <v>0</v>
      </c>
      <c r="E681" s="141">
        <v>0</v>
      </c>
      <c r="F681" s="102"/>
      <c r="G681" s="102"/>
      <c r="H681" s="102"/>
      <c r="I681" s="102"/>
      <c r="J681" s="102"/>
      <c r="K681" s="102"/>
      <c r="L681" s="157"/>
      <c r="M681" s="152"/>
    </row>
    <row r="682" spans="1:13" x14ac:dyDescent="0.25">
      <c r="A682" s="235" t="s">
        <v>435</v>
      </c>
      <c r="B682" s="141">
        <v>0</v>
      </c>
      <c r="C682" s="141">
        <v>0</v>
      </c>
      <c r="D682" s="141">
        <v>0</v>
      </c>
      <c r="E682" s="141">
        <v>0</v>
      </c>
      <c r="F682" s="102"/>
      <c r="G682" s="102"/>
      <c r="H682" s="102"/>
      <c r="I682" s="102"/>
      <c r="J682" s="102"/>
      <c r="K682" s="102"/>
      <c r="L682" s="157"/>
      <c r="M682" s="152"/>
    </row>
    <row r="683" spans="1:13" x14ac:dyDescent="0.25">
      <c r="A683" s="235" t="s">
        <v>436</v>
      </c>
      <c r="B683" s="141">
        <v>713827</v>
      </c>
      <c r="C683" s="141">
        <v>713827</v>
      </c>
      <c r="D683" s="141">
        <v>0</v>
      </c>
      <c r="E683" s="141">
        <v>0</v>
      </c>
      <c r="F683" s="102"/>
      <c r="G683" s="102"/>
      <c r="H683" s="102"/>
      <c r="I683" s="102"/>
      <c r="J683" s="102"/>
      <c r="K683" s="102"/>
      <c r="L683" s="157"/>
      <c r="M683" s="152"/>
    </row>
    <row r="684" spans="1:13" x14ac:dyDescent="0.25">
      <c r="A684" s="235" t="s">
        <v>437</v>
      </c>
      <c r="B684" s="141">
        <v>713827</v>
      </c>
      <c r="C684" s="141">
        <v>713827</v>
      </c>
      <c r="D684" s="141">
        <v>0</v>
      </c>
      <c r="E684" s="141">
        <v>0</v>
      </c>
      <c r="F684" s="102"/>
      <c r="G684" s="102"/>
      <c r="H684" s="102"/>
      <c r="I684" s="102"/>
      <c r="J684" s="102"/>
      <c r="K684" s="102"/>
      <c r="L684" s="157"/>
      <c r="M684" s="152"/>
    </row>
    <row r="685" spans="1:13" x14ac:dyDescent="0.25">
      <c r="A685" s="235" t="s">
        <v>438</v>
      </c>
      <c r="B685" s="141">
        <v>0</v>
      </c>
      <c r="C685" s="141">
        <v>0</v>
      </c>
      <c r="D685" s="141">
        <v>0</v>
      </c>
      <c r="E685" s="141">
        <v>0</v>
      </c>
      <c r="F685" s="102"/>
      <c r="G685" s="102"/>
      <c r="H685" s="102"/>
      <c r="I685" s="102"/>
      <c r="J685" s="102"/>
      <c r="K685" s="102"/>
      <c r="L685" s="157"/>
      <c r="M685" s="152"/>
    </row>
    <row r="686" spans="1:13" x14ac:dyDescent="0.25">
      <c r="A686" s="235" t="s">
        <v>439</v>
      </c>
      <c r="B686" s="141">
        <v>0</v>
      </c>
      <c r="C686" s="141">
        <v>0</v>
      </c>
      <c r="D686" s="141"/>
      <c r="E686" s="141"/>
      <c r="F686" s="102"/>
      <c r="G686" s="102"/>
      <c r="H686" s="102"/>
      <c r="I686" s="102"/>
      <c r="J686" s="102"/>
      <c r="K686" s="102"/>
      <c r="L686" s="157"/>
      <c r="M686" s="152"/>
    </row>
    <row r="687" spans="1:13" x14ac:dyDescent="0.25">
      <c r="A687" s="235" t="s">
        <v>440</v>
      </c>
      <c r="B687" s="141">
        <v>374914</v>
      </c>
      <c r="C687" s="141">
        <v>374914</v>
      </c>
      <c r="D687" s="141">
        <v>0</v>
      </c>
      <c r="E687" s="141">
        <v>182297</v>
      </c>
      <c r="F687" s="102"/>
      <c r="G687" s="102"/>
      <c r="H687" s="102"/>
      <c r="I687" s="102"/>
      <c r="J687" s="102"/>
      <c r="K687" s="102"/>
      <c r="L687" s="157"/>
      <c r="M687" s="152"/>
    </row>
    <row r="688" spans="1:13" x14ac:dyDescent="0.25">
      <c r="A688" s="235" t="s">
        <v>441</v>
      </c>
      <c r="B688" s="141">
        <v>119114</v>
      </c>
      <c r="C688" s="141">
        <v>119114</v>
      </c>
      <c r="D688" s="141">
        <v>0</v>
      </c>
      <c r="E688" s="141">
        <v>26581</v>
      </c>
      <c r="F688" s="102"/>
      <c r="G688" s="102"/>
      <c r="H688" s="102"/>
      <c r="I688" s="102"/>
      <c r="J688" s="102"/>
      <c r="K688" s="102"/>
      <c r="L688" s="157"/>
      <c r="M688" s="152"/>
    </row>
    <row r="689" spans="1:13" x14ac:dyDescent="0.25">
      <c r="A689" s="235" t="s">
        <v>442</v>
      </c>
      <c r="B689" s="141">
        <v>0</v>
      </c>
      <c r="C689" s="141">
        <v>0</v>
      </c>
      <c r="D689" s="141">
        <v>0</v>
      </c>
      <c r="E689" s="141">
        <v>0</v>
      </c>
      <c r="F689" s="102"/>
      <c r="G689" s="102"/>
      <c r="H689" s="102"/>
      <c r="I689" s="102"/>
      <c r="J689" s="102"/>
      <c r="K689" s="102"/>
      <c r="L689" s="157"/>
      <c r="M689" s="152"/>
    </row>
    <row r="690" spans="1:13" x14ac:dyDescent="0.25">
      <c r="A690" s="235" t="s">
        <v>443</v>
      </c>
      <c r="B690" s="141">
        <v>0</v>
      </c>
      <c r="C690" s="141">
        <v>0</v>
      </c>
      <c r="D690" s="141">
        <v>0</v>
      </c>
      <c r="E690" s="141">
        <v>0</v>
      </c>
      <c r="F690" s="102"/>
      <c r="G690" s="102"/>
      <c r="H690" s="102"/>
      <c r="I690" s="102"/>
      <c r="J690" s="102"/>
      <c r="K690" s="102"/>
      <c r="L690" s="157"/>
      <c r="M690" s="152"/>
    </row>
    <row r="691" spans="1:13" x14ac:dyDescent="0.25">
      <c r="A691" s="235" t="s">
        <v>444</v>
      </c>
      <c r="B691" s="141">
        <v>12664</v>
      </c>
      <c r="C691" s="141">
        <v>12664</v>
      </c>
      <c r="D691" s="141">
        <v>0</v>
      </c>
      <c r="E691" s="141">
        <v>26581</v>
      </c>
      <c r="F691" s="102"/>
      <c r="G691" s="102"/>
      <c r="H691" s="102"/>
      <c r="I691" s="102"/>
      <c r="J691" s="102"/>
      <c r="K691" s="102"/>
      <c r="L691" s="157"/>
      <c r="M691" s="152"/>
    </row>
    <row r="692" spans="1:13" x14ac:dyDescent="0.25">
      <c r="A692" s="235" t="s">
        <v>445</v>
      </c>
      <c r="B692" s="141">
        <v>0</v>
      </c>
      <c r="C692" s="141">
        <v>0</v>
      </c>
      <c r="D692" s="141">
        <v>0</v>
      </c>
      <c r="E692" s="141">
        <v>0</v>
      </c>
      <c r="F692" s="102"/>
      <c r="G692" s="102"/>
      <c r="H692" s="102"/>
      <c r="I692" s="102"/>
      <c r="J692" s="102"/>
      <c r="K692" s="102"/>
      <c r="L692" s="157"/>
      <c r="M692" s="152"/>
    </row>
    <row r="693" spans="1:13" x14ac:dyDescent="0.25">
      <c r="A693" s="235" t="s">
        <v>446</v>
      </c>
      <c r="B693" s="141">
        <v>6670</v>
      </c>
      <c r="C693" s="141">
        <v>6670</v>
      </c>
      <c r="D693" s="141">
        <v>0</v>
      </c>
      <c r="E693" s="141">
        <v>0</v>
      </c>
      <c r="F693" s="102"/>
      <c r="G693" s="102"/>
      <c r="H693" s="102"/>
      <c r="I693" s="102"/>
      <c r="J693" s="102"/>
      <c r="K693" s="102"/>
      <c r="L693" s="157"/>
      <c r="M693" s="152"/>
    </row>
    <row r="694" spans="1:13" x14ac:dyDescent="0.25">
      <c r="A694" s="235" t="s">
        <v>447</v>
      </c>
      <c r="B694" s="141">
        <v>97624</v>
      </c>
      <c r="C694" s="141">
        <v>97624</v>
      </c>
      <c r="D694" s="141">
        <v>0</v>
      </c>
      <c r="E694" s="141">
        <v>0</v>
      </c>
      <c r="F694" s="102"/>
      <c r="G694" s="102"/>
      <c r="H694" s="102"/>
      <c r="I694" s="102"/>
      <c r="J694" s="102"/>
      <c r="K694" s="102"/>
      <c r="L694" s="157"/>
      <c r="M694" s="152"/>
    </row>
    <row r="695" spans="1:13" x14ac:dyDescent="0.25">
      <c r="A695" s="235" t="s">
        <v>448</v>
      </c>
      <c r="B695" s="141">
        <v>0</v>
      </c>
      <c r="C695" s="141">
        <v>0</v>
      </c>
      <c r="D695" s="141">
        <v>0</v>
      </c>
      <c r="E695" s="141">
        <v>0</v>
      </c>
      <c r="F695" s="102"/>
      <c r="G695" s="102"/>
      <c r="H695" s="102"/>
      <c r="I695" s="102"/>
      <c r="J695" s="102"/>
      <c r="K695" s="102"/>
      <c r="L695" s="157"/>
      <c r="M695" s="152"/>
    </row>
    <row r="696" spans="1:13" x14ac:dyDescent="0.25">
      <c r="A696" s="235" t="s">
        <v>449</v>
      </c>
      <c r="B696" s="141">
        <v>0</v>
      </c>
      <c r="C696" s="141">
        <v>0</v>
      </c>
      <c r="D696" s="141">
        <v>0</v>
      </c>
      <c r="E696" s="141">
        <v>0</v>
      </c>
      <c r="F696" s="102"/>
      <c r="G696" s="102"/>
      <c r="H696" s="102"/>
      <c r="I696" s="102"/>
      <c r="J696" s="102"/>
      <c r="K696" s="102"/>
      <c r="L696" s="157"/>
      <c r="M696" s="152"/>
    </row>
    <row r="697" spans="1:13" x14ac:dyDescent="0.25">
      <c r="A697" s="235" t="s">
        <v>450</v>
      </c>
      <c r="B697" s="141">
        <v>2156</v>
      </c>
      <c r="C697" s="141">
        <v>2156</v>
      </c>
      <c r="D697" s="141">
        <v>0</v>
      </c>
      <c r="E697" s="141">
        <v>0</v>
      </c>
      <c r="F697" s="102"/>
      <c r="G697" s="102"/>
      <c r="H697" s="102"/>
      <c r="I697" s="102"/>
      <c r="J697" s="102"/>
      <c r="K697" s="102"/>
      <c r="L697" s="157"/>
      <c r="M697" s="152"/>
    </row>
    <row r="698" spans="1:13" x14ac:dyDescent="0.25">
      <c r="A698" s="235" t="s">
        <v>451</v>
      </c>
      <c r="B698" s="141">
        <v>255800</v>
      </c>
      <c r="C698" s="141">
        <v>255800</v>
      </c>
      <c r="D698" s="141">
        <v>0</v>
      </c>
      <c r="E698" s="141">
        <v>155716</v>
      </c>
      <c r="F698" s="102"/>
      <c r="G698" s="102"/>
      <c r="H698" s="102"/>
      <c r="I698" s="102"/>
      <c r="J698" s="102"/>
      <c r="K698" s="102"/>
      <c r="L698" s="157"/>
      <c r="M698" s="152"/>
    </row>
    <row r="699" spans="1:13" x14ac:dyDescent="0.25">
      <c r="A699" s="235" t="s">
        <v>452</v>
      </c>
      <c r="B699" s="141">
        <v>0</v>
      </c>
      <c r="C699" s="141">
        <v>0</v>
      </c>
      <c r="D699" s="141">
        <v>0</v>
      </c>
      <c r="E699" s="141">
        <v>0</v>
      </c>
      <c r="F699" s="102"/>
      <c r="G699" s="102"/>
      <c r="H699" s="102"/>
      <c r="I699" s="102"/>
      <c r="J699" s="102"/>
      <c r="K699" s="102"/>
      <c r="L699" s="157"/>
      <c r="M699" s="152"/>
    </row>
    <row r="700" spans="1:13" x14ac:dyDescent="0.25">
      <c r="A700" s="235" t="s">
        <v>453</v>
      </c>
      <c r="B700" s="141">
        <v>48203</v>
      </c>
      <c r="C700" s="141">
        <v>48203</v>
      </c>
      <c r="D700" s="141">
        <v>0</v>
      </c>
      <c r="E700" s="141">
        <v>0</v>
      </c>
      <c r="F700" s="102"/>
      <c r="G700" s="102"/>
      <c r="H700" s="102"/>
      <c r="I700" s="102"/>
      <c r="J700" s="102"/>
      <c r="K700" s="102"/>
      <c r="L700" s="157"/>
      <c r="M700" s="152"/>
    </row>
    <row r="701" spans="1:13" x14ac:dyDescent="0.25">
      <c r="A701" s="235" t="s">
        <v>454</v>
      </c>
      <c r="B701" s="141">
        <v>207597</v>
      </c>
      <c r="C701" s="141">
        <v>207597</v>
      </c>
      <c r="D701" s="141">
        <v>0</v>
      </c>
      <c r="E701" s="141">
        <v>155716</v>
      </c>
      <c r="F701" s="102"/>
      <c r="G701" s="102"/>
      <c r="H701" s="102"/>
      <c r="I701" s="102"/>
      <c r="J701" s="102"/>
      <c r="K701" s="102"/>
      <c r="L701" s="157"/>
      <c r="M701" s="152"/>
    </row>
    <row r="702" spans="1:13" x14ac:dyDescent="0.25">
      <c r="A702" s="235" t="s">
        <v>455</v>
      </c>
      <c r="B702" s="141">
        <v>207597</v>
      </c>
      <c r="C702" s="141">
        <v>207597</v>
      </c>
      <c r="D702" s="141"/>
      <c r="E702" s="141"/>
      <c r="F702" s="102"/>
      <c r="G702" s="102"/>
      <c r="H702" s="102"/>
      <c r="I702" s="102"/>
      <c r="J702" s="102"/>
      <c r="K702" s="102"/>
      <c r="L702" s="157"/>
      <c r="M702" s="152"/>
    </row>
    <row r="703" spans="1:13" x14ac:dyDescent="0.25">
      <c r="A703" s="235" t="s">
        <v>456</v>
      </c>
      <c r="B703" s="141">
        <v>0</v>
      </c>
      <c r="C703" s="141">
        <v>0</v>
      </c>
      <c r="D703" s="141">
        <v>0</v>
      </c>
      <c r="E703" s="141">
        <v>0</v>
      </c>
      <c r="F703" s="102"/>
      <c r="G703" s="102"/>
      <c r="H703" s="102"/>
      <c r="I703" s="102"/>
      <c r="J703" s="102"/>
      <c r="K703" s="102"/>
      <c r="L703" s="157"/>
      <c r="M703" s="152"/>
    </row>
    <row r="704" spans="1:13" x14ac:dyDescent="0.25">
      <c r="A704" s="235" t="s">
        <v>457</v>
      </c>
      <c r="B704" s="141">
        <v>0</v>
      </c>
      <c r="C704" s="141">
        <v>0</v>
      </c>
      <c r="D704" s="141">
        <v>0</v>
      </c>
      <c r="E704" s="141">
        <v>0</v>
      </c>
      <c r="F704" s="102"/>
      <c r="G704" s="102"/>
      <c r="H704" s="102"/>
      <c r="I704" s="102"/>
      <c r="J704" s="102"/>
      <c r="K704" s="102"/>
      <c r="L704" s="157"/>
      <c r="M704" s="152"/>
    </row>
    <row r="705" spans="1:13" x14ac:dyDescent="0.25">
      <c r="A705" s="235" t="s">
        <v>458</v>
      </c>
      <c r="B705" s="141">
        <v>0</v>
      </c>
      <c r="C705" s="141">
        <v>0</v>
      </c>
      <c r="D705" s="141">
        <v>0</v>
      </c>
      <c r="E705" s="141">
        <v>0</v>
      </c>
      <c r="F705" s="102"/>
      <c r="G705" s="102"/>
      <c r="H705" s="102"/>
      <c r="I705" s="102"/>
      <c r="J705" s="102"/>
      <c r="K705" s="102"/>
      <c r="L705" s="157"/>
      <c r="M705" s="152"/>
    </row>
    <row r="706" spans="1:13" x14ac:dyDescent="0.25">
      <c r="A706" s="235" t="s">
        <v>459</v>
      </c>
      <c r="B706" s="141">
        <v>0</v>
      </c>
      <c r="C706" s="141">
        <v>6025</v>
      </c>
      <c r="D706" s="141">
        <v>0</v>
      </c>
      <c r="E706" s="141">
        <v>0</v>
      </c>
      <c r="F706" s="102"/>
      <c r="G706" s="102"/>
      <c r="H706" s="102"/>
      <c r="I706" s="102"/>
      <c r="J706" s="102"/>
      <c r="K706" s="102"/>
      <c r="L706" s="157"/>
      <c r="M706" s="152"/>
    </row>
    <row r="707" spans="1:13" x14ac:dyDescent="0.25">
      <c r="A707" s="235" t="s">
        <v>460</v>
      </c>
      <c r="B707" s="141">
        <v>0</v>
      </c>
      <c r="C707" s="141">
        <v>0</v>
      </c>
      <c r="D707" s="141">
        <v>0</v>
      </c>
      <c r="E707" s="141">
        <v>0</v>
      </c>
      <c r="F707" s="102"/>
      <c r="G707" s="102"/>
      <c r="H707" s="102"/>
      <c r="I707" s="102"/>
      <c r="J707" s="102"/>
      <c r="K707" s="102"/>
      <c r="L707" s="157"/>
      <c r="M707" s="152"/>
    </row>
    <row r="708" spans="1:13" x14ac:dyDescent="0.25">
      <c r="A708" s="235" t="s">
        <v>461</v>
      </c>
      <c r="B708" s="141">
        <v>0</v>
      </c>
      <c r="C708" s="141">
        <v>0</v>
      </c>
      <c r="D708" s="141">
        <v>0</v>
      </c>
      <c r="E708" s="141">
        <v>0</v>
      </c>
      <c r="F708" s="102"/>
      <c r="G708" s="102"/>
      <c r="H708" s="102"/>
      <c r="I708" s="102"/>
      <c r="J708" s="102"/>
      <c r="K708" s="102"/>
      <c r="L708" s="157"/>
      <c r="M708" s="152"/>
    </row>
    <row r="709" spans="1:13" x14ac:dyDescent="0.25">
      <c r="A709" s="235" t="s">
        <v>462</v>
      </c>
      <c r="B709" s="141">
        <v>6025</v>
      </c>
      <c r="C709" s="141">
        <v>6025</v>
      </c>
      <c r="D709" s="141">
        <v>0</v>
      </c>
      <c r="E709" s="141">
        <v>0</v>
      </c>
      <c r="F709" s="102"/>
      <c r="G709" s="102"/>
      <c r="H709" s="102"/>
      <c r="I709" s="102"/>
      <c r="J709" s="102"/>
      <c r="K709" s="102"/>
      <c r="L709" s="157"/>
      <c r="M709" s="152"/>
    </row>
    <row r="710" spans="1:13" x14ac:dyDescent="0.25">
      <c r="A710" s="235" t="s">
        <v>463</v>
      </c>
      <c r="B710" s="141">
        <v>6025</v>
      </c>
      <c r="C710" s="141">
        <v>6025</v>
      </c>
      <c r="D710" s="141">
        <v>0</v>
      </c>
      <c r="E710" s="141">
        <v>0</v>
      </c>
      <c r="F710" s="102"/>
      <c r="G710" s="102"/>
      <c r="H710" s="102"/>
      <c r="I710" s="102"/>
      <c r="J710" s="102"/>
      <c r="K710" s="102"/>
      <c r="L710" s="157"/>
      <c r="M710" s="152"/>
    </row>
    <row r="711" spans="1:13" x14ac:dyDescent="0.25">
      <c r="A711" s="235" t="s">
        <v>464</v>
      </c>
      <c r="B711" s="141">
        <v>0</v>
      </c>
      <c r="C711" s="141">
        <v>0</v>
      </c>
      <c r="D711" s="141">
        <v>0</v>
      </c>
      <c r="E711" s="141">
        <v>0</v>
      </c>
      <c r="F711" s="102"/>
      <c r="G711" s="102"/>
      <c r="H711" s="102"/>
      <c r="I711" s="102"/>
      <c r="J711" s="102"/>
      <c r="K711" s="102"/>
      <c r="L711" s="157"/>
      <c r="M711" s="152"/>
    </row>
    <row r="712" spans="1:13" x14ac:dyDescent="0.25">
      <c r="A712" s="235" t="s">
        <v>465</v>
      </c>
      <c r="B712" s="141">
        <v>0</v>
      </c>
      <c r="C712" s="141">
        <v>0</v>
      </c>
      <c r="D712" s="141">
        <v>0</v>
      </c>
      <c r="E712" s="141">
        <v>0</v>
      </c>
      <c r="F712" s="102"/>
      <c r="G712" s="102"/>
      <c r="H712" s="102"/>
      <c r="I712" s="102"/>
      <c r="J712" s="102"/>
      <c r="K712" s="102"/>
      <c r="L712" s="157"/>
      <c r="M712" s="152"/>
    </row>
    <row r="713" spans="1:13" x14ac:dyDescent="0.25">
      <c r="A713" s="235" t="s">
        <v>466</v>
      </c>
      <c r="B713" s="141">
        <v>0</v>
      </c>
      <c r="C713" s="141">
        <v>0</v>
      </c>
      <c r="D713" s="141">
        <v>0</v>
      </c>
      <c r="E713" s="141">
        <v>0</v>
      </c>
      <c r="F713" s="102"/>
      <c r="G713" s="102"/>
      <c r="H713" s="102"/>
      <c r="I713" s="102"/>
      <c r="J713" s="102"/>
      <c r="K713" s="102"/>
      <c r="L713" s="157"/>
      <c r="M713" s="152"/>
    </row>
    <row r="714" spans="1:13" x14ac:dyDescent="0.25">
      <c r="A714" s="235" t="s">
        <v>467</v>
      </c>
      <c r="B714" s="141">
        <v>0</v>
      </c>
      <c r="C714" s="141">
        <v>0</v>
      </c>
      <c r="D714" s="141">
        <v>0</v>
      </c>
      <c r="E714" s="141">
        <v>0</v>
      </c>
      <c r="F714" s="102"/>
      <c r="G714" s="102"/>
      <c r="H714" s="102"/>
      <c r="I714" s="102"/>
      <c r="J714" s="102"/>
      <c r="K714" s="102"/>
      <c r="L714" s="157"/>
      <c r="M714" s="152"/>
    </row>
    <row r="715" spans="1:13" x14ac:dyDescent="0.25">
      <c r="A715" s="235" t="s">
        <v>468</v>
      </c>
      <c r="B715" s="141">
        <v>0</v>
      </c>
      <c r="C715" s="141">
        <v>0</v>
      </c>
      <c r="D715" s="141">
        <v>0</v>
      </c>
      <c r="E715" s="141">
        <v>0</v>
      </c>
      <c r="F715" s="102"/>
      <c r="G715" s="102"/>
      <c r="H715" s="102"/>
      <c r="I715" s="102"/>
      <c r="J715" s="102"/>
      <c r="K715" s="102"/>
      <c r="L715" s="157"/>
      <c r="M715" s="152"/>
    </row>
    <row r="716" spans="1:13" x14ac:dyDescent="0.25">
      <c r="A716" s="235" t="s">
        <v>469</v>
      </c>
      <c r="B716" s="141">
        <v>0</v>
      </c>
      <c r="C716" s="141">
        <v>0</v>
      </c>
      <c r="D716" s="141"/>
      <c r="E716" s="141"/>
      <c r="F716" s="102"/>
      <c r="G716" s="102"/>
      <c r="H716" s="102"/>
      <c r="I716" s="102"/>
      <c r="J716" s="102"/>
      <c r="K716" s="102"/>
      <c r="L716" s="157"/>
      <c r="M716" s="152"/>
    </row>
    <row r="717" spans="1:13" x14ac:dyDescent="0.25">
      <c r="A717" s="235" t="s">
        <v>470</v>
      </c>
      <c r="B717" s="141">
        <v>0</v>
      </c>
      <c r="C717" s="141">
        <v>0</v>
      </c>
      <c r="D717" s="141">
        <v>0</v>
      </c>
      <c r="E717" s="141">
        <v>0</v>
      </c>
      <c r="F717" s="102"/>
      <c r="G717" s="102"/>
      <c r="H717" s="102"/>
      <c r="I717" s="102"/>
      <c r="J717" s="102"/>
      <c r="K717" s="102"/>
      <c r="L717" s="157"/>
      <c r="M717" s="152"/>
    </row>
    <row r="718" spans="1:13" x14ac:dyDescent="0.25">
      <c r="A718" s="235" t="s">
        <v>471</v>
      </c>
      <c r="B718" s="141">
        <v>0</v>
      </c>
      <c r="C718" s="141">
        <v>0</v>
      </c>
      <c r="D718" s="141">
        <v>0</v>
      </c>
      <c r="E718" s="141">
        <v>0</v>
      </c>
      <c r="F718" s="102"/>
      <c r="G718" s="102"/>
      <c r="H718" s="102"/>
      <c r="I718" s="102"/>
      <c r="J718" s="102"/>
      <c r="K718" s="102"/>
      <c r="L718" s="157"/>
      <c r="M718" s="152"/>
    </row>
    <row r="719" spans="1:13" x14ac:dyDescent="0.25">
      <c r="A719" s="243" t="s">
        <v>472</v>
      </c>
      <c r="B719" s="141">
        <v>0</v>
      </c>
      <c r="C719" s="141"/>
      <c r="D719" s="141">
        <v>0</v>
      </c>
      <c r="E719" s="141">
        <v>0</v>
      </c>
      <c r="F719" s="102"/>
      <c r="G719" s="102"/>
      <c r="H719" s="102"/>
      <c r="I719" s="102"/>
      <c r="J719" s="102"/>
      <c r="K719" s="102"/>
      <c r="L719" s="157"/>
      <c r="M719" s="152"/>
    </row>
    <row r="720" spans="1:13" x14ac:dyDescent="0.25">
      <c r="A720" s="238" t="s">
        <v>2772</v>
      </c>
      <c r="B720" s="245"/>
      <c r="C720" s="245"/>
      <c r="D720" s="245"/>
      <c r="E720" s="245"/>
      <c r="F720" s="245"/>
      <c r="G720" s="245"/>
      <c r="H720" s="245"/>
      <c r="I720" s="246"/>
      <c r="J720" s="102"/>
      <c r="K720" s="102"/>
      <c r="L720" s="157"/>
      <c r="M720" s="152"/>
    </row>
    <row r="721" spans="1:13" x14ac:dyDescent="0.25">
      <c r="A721" s="234" t="s">
        <v>2691</v>
      </c>
      <c r="B721" s="234" t="s">
        <v>2687</v>
      </c>
      <c r="C721" s="234" t="s">
        <v>2666</v>
      </c>
      <c r="D721" s="234" t="s">
        <v>2667</v>
      </c>
      <c r="E721" s="234" t="s">
        <v>2668</v>
      </c>
      <c r="F721" s="102"/>
      <c r="G721" s="102"/>
      <c r="H721" s="102"/>
      <c r="I721" s="102"/>
      <c r="J721" s="102"/>
      <c r="K721" s="102"/>
      <c r="L721" s="157"/>
      <c r="M721" s="152"/>
    </row>
    <row r="722" spans="1:13" x14ac:dyDescent="0.25">
      <c r="A722" s="235" t="s">
        <v>473</v>
      </c>
      <c r="B722" s="141">
        <v>0</v>
      </c>
      <c r="C722" s="141">
        <v>0</v>
      </c>
      <c r="D722" s="141">
        <v>0</v>
      </c>
      <c r="E722" s="141">
        <v>0</v>
      </c>
      <c r="F722" s="102"/>
      <c r="G722" s="102"/>
      <c r="H722" s="102"/>
      <c r="I722" s="102"/>
      <c r="J722" s="102"/>
      <c r="K722" s="102"/>
      <c r="L722" s="157"/>
      <c r="M722" s="152"/>
    </row>
    <row r="723" spans="1:13" x14ac:dyDescent="0.25">
      <c r="A723" s="235" t="s">
        <v>474</v>
      </c>
      <c r="B723" s="141">
        <v>1094766</v>
      </c>
      <c r="C723" s="141">
        <v>1094766</v>
      </c>
      <c r="D723" s="141">
        <v>0</v>
      </c>
      <c r="E723" s="141">
        <v>0</v>
      </c>
      <c r="F723" s="102"/>
      <c r="G723" s="102"/>
      <c r="H723" s="102"/>
      <c r="I723" s="102"/>
      <c r="J723" s="102"/>
      <c r="K723" s="102"/>
      <c r="L723" s="157"/>
      <c r="M723" s="152"/>
    </row>
    <row r="724" spans="1:13" x14ac:dyDescent="0.25">
      <c r="A724" s="235" t="s">
        <v>475</v>
      </c>
      <c r="B724" s="141">
        <v>0</v>
      </c>
      <c r="C724" s="141">
        <v>0</v>
      </c>
      <c r="D724" s="141">
        <v>0</v>
      </c>
      <c r="E724" s="141">
        <v>0</v>
      </c>
      <c r="F724" s="102"/>
      <c r="G724" s="102"/>
      <c r="H724" s="102"/>
      <c r="I724" s="102"/>
      <c r="J724" s="102"/>
      <c r="K724" s="102"/>
      <c r="L724" s="157"/>
      <c r="M724" s="152"/>
    </row>
    <row r="725" spans="1:13" x14ac:dyDescent="0.25">
      <c r="A725" s="235" t="s">
        <v>476</v>
      </c>
      <c r="B725" s="141">
        <v>0</v>
      </c>
      <c r="C725" s="141">
        <v>0</v>
      </c>
      <c r="D725" s="141">
        <v>0</v>
      </c>
      <c r="E725" s="141">
        <v>0</v>
      </c>
      <c r="F725" s="102"/>
      <c r="G725" s="102"/>
      <c r="H725" s="102"/>
      <c r="I725" s="102"/>
      <c r="J725" s="102"/>
      <c r="K725" s="102"/>
      <c r="L725" s="157"/>
      <c r="M725" s="152"/>
    </row>
    <row r="726" spans="1:13" x14ac:dyDescent="0.25">
      <c r="A726" s="235" t="s">
        <v>477</v>
      </c>
      <c r="B726" s="141">
        <v>1094766</v>
      </c>
      <c r="C726" s="141">
        <v>1094766</v>
      </c>
      <c r="D726" s="141">
        <v>0</v>
      </c>
      <c r="E726" s="141">
        <v>0</v>
      </c>
      <c r="F726" s="102"/>
      <c r="G726" s="102"/>
      <c r="H726" s="102"/>
      <c r="I726" s="102"/>
      <c r="J726" s="102"/>
      <c r="K726" s="102"/>
      <c r="L726" s="157"/>
      <c r="M726" s="152"/>
    </row>
    <row r="727" spans="1:13" x14ac:dyDescent="0.25">
      <c r="A727" s="235" t="s">
        <v>478</v>
      </c>
      <c r="B727" s="141">
        <v>0</v>
      </c>
      <c r="C727" s="141">
        <v>0</v>
      </c>
      <c r="D727" s="141">
        <v>0</v>
      </c>
      <c r="E727" s="141">
        <v>0</v>
      </c>
      <c r="F727" s="102"/>
      <c r="G727" s="102"/>
      <c r="H727" s="102"/>
      <c r="I727" s="102"/>
      <c r="J727" s="102"/>
      <c r="K727" s="102"/>
      <c r="L727" s="157"/>
      <c r="M727" s="152"/>
    </row>
    <row r="728" spans="1:13" x14ac:dyDescent="0.25">
      <c r="A728" s="235" t="s">
        <v>479</v>
      </c>
      <c r="B728" s="141">
        <v>713827</v>
      </c>
      <c r="C728" s="141">
        <v>713827</v>
      </c>
      <c r="D728" s="141">
        <v>0</v>
      </c>
      <c r="E728" s="141">
        <v>0</v>
      </c>
      <c r="F728" s="102"/>
      <c r="G728" s="102"/>
      <c r="H728" s="102"/>
      <c r="I728" s="102"/>
      <c r="J728" s="102"/>
      <c r="K728" s="102"/>
      <c r="L728" s="157"/>
      <c r="M728" s="152"/>
    </row>
    <row r="729" spans="1:13" x14ac:dyDescent="0.25">
      <c r="A729" s="235" t="s">
        <v>480</v>
      </c>
      <c r="B729" s="141">
        <v>374914</v>
      </c>
      <c r="C729" s="141">
        <v>374914</v>
      </c>
      <c r="D729" s="141">
        <v>0</v>
      </c>
      <c r="E729" s="141">
        <v>0</v>
      </c>
      <c r="F729" s="102"/>
      <c r="G729" s="102"/>
      <c r="H729" s="102"/>
      <c r="I729" s="102"/>
      <c r="J729" s="102"/>
      <c r="K729" s="102"/>
      <c r="L729" s="157"/>
      <c r="M729" s="152"/>
    </row>
    <row r="730" spans="1:13" x14ac:dyDescent="0.25">
      <c r="A730" s="235" t="s">
        <v>481</v>
      </c>
      <c r="B730" s="141">
        <v>0</v>
      </c>
      <c r="C730" s="141">
        <v>0</v>
      </c>
      <c r="D730" s="141">
        <v>0</v>
      </c>
      <c r="E730" s="141">
        <v>0</v>
      </c>
      <c r="F730" s="102"/>
      <c r="G730" s="102"/>
      <c r="H730" s="102"/>
      <c r="I730" s="102"/>
      <c r="J730" s="102"/>
      <c r="K730" s="102"/>
      <c r="L730" s="157"/>
      <c r="M730" s="152"/>
    </row>
    <row r="731" spans="1:13" x14ac:dyDescent="0.25">
      <c r="A731" s="235" t="s">
        <v>482</v>
      </c>
      <c r="B731" s="141">
        <v>6025</v>
      </c>
      <c r="C731" s="141">
        <v>6025</v>
      </c>
      <c r="D731" s="141">
        <v>0</v>
      </c>
      <c r="E731" s="141">
        <v>0</v>
      </c>
      <c r="F731" s="102"/>
      <c r="G731" s="102"/>
      <c r="H731" s="102"/>
      <c r="I731" s="102"/>
      <c r="J731" s="102"/>
      <c r="K731" s="102"/>
      <c r="L731" s="157"/>
      <c r="M731" s="152"/>
    </row>
    <row r="732" spans="1:13" x14ac:dyDescent="0.25">
      <c r="A732" s="235" t="s">
        <v>483</v>
      </c>
      <c r="B732" s="141">
        <v>0</v>
      </c>
      <c r="C732" s="141">
        <v>0</v>
      </c>
      <c r="D732" s="141">
        <v>0</v>
      </c>
      <c r="E732" s="141">
        <v>0</v>
      </c>
      <c r="F732" s="102"/>
      <c r="G732" s="102"/>
      <c r="H732" s="102"/>
      <c r="I732" s="102"/>
      <c r="J732" s="102"/>
      <c r="K732" s="102"/>
      <c r="L732" s="157"/>
      <c r="M732" s="152"/>
    </row>
    <row r="733" spans="1:13" x14ac:dyDescent="0.25">
      <c r="A733" s="235" t="s">
        <v>484</v>
      </c>
      <c r="B733" s="141">
        <v>1094766</v>
      </c>
      <c r="C733" s="141">
        <v>1094766</v>
      </c>
      <c r="D733" s="141">
        <v>0</v>
      </c>
      <c r="E733" s="141">
        <v>0</v>
      </c>
      <c r="F733" s="102"/>
      <c r="G733" s="102"/>
      <c r="H733" s="102"/>
      <c r="I733" s="102"/>
      <c r="J733" s="102"/>
      <c r="K733" s="102"/>
      <c r="L733" s="157"/>
      <c r="M733" s="152"/>
    </row>
    <row r="734" spans="1:13" x14ac:dyDescent="0.25">
      <c r="A734" s="235" t="s">
        <v>485</v>
      </c>
      <c r="B734" s="141">
        <v>103803</v>
      </c>
      <c r="C734" s="141">
        <v>103803</v>
      </c>
      <c r="D734" s="141">
        <v>0</v>
      </c>
      <c r="E734" s="141">
        <v>0</v>
      </c>
      <c r="F734" s="102"/>
      <c r="G734" s="102"/>
      <c r="H734" s="102"/>
      <c r="I734" s="102"/>
      <c r="J734" s="102"/>
      <c r="K734" s="102"/>
      <c r="L734" s="157"/>
      <c r="M734" s="152"/>
    </row>
    <row r="735" spans="1:13" x14ac:dyDescent="0.2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57"/>
      <c r="M735" s="152"/>
    </row>
    <row r="736" spans="1:13" s="115" customFormat="1" x14ac:dyDescent="0.25">
      <c r="A736" s="247"/>
      <c r="B736" s="248" t="s">
        <v>2753</v>
      </c>
      <c r="C736" s="248" t="s">
        <v>2754</v>
      </c>
      <c r="D736" s="248" t="s">
        <v>2755</v>
      </c>
      <c r="E736" s="248" t="s">
        <v>494</v>
      </c>
      <c r="F736" s="248" t="s">
        <v>2756</v>
      </c>
      <c r="G736" s="248" t="s">
        <v>495</v>
      </c>
      <c r="H736" s="248" t="s">
        <v>2754</v>
      </c>
      <c r="I736" s="140"/>
      <c r="J736" s="140"/>
      <c r="K736" s="102"/>
      <c r="L736" s="157"/>
      <c r="M736" s="152"/>
    </row>
    <row r="737" spans="1:13" x14ac:dyDescent="0.25">
      <c r="A737" s="249" t="s">
        <v>490</v>
      </c>
      <c r="B737" s="250" t="s">
        <v>1103</v>
      </c>
      <c r="C737" s="251" t="s">
        <v>1448</v>
      </c>
      <c r="D737" s="251" t="s">
        <v>2773</v>
      </c>
      <c r="E737" s="251" t="s">
        <v>2774</v>
      </c>
      <c r="F737" s="251" t="s">
        <v>2775</v>
      </c>
      <c r="G737" s="251" t="s">
        <v>2774</v>
      </c>
      <c r="H737" s="251" t="s">
        <v>2774</v>
      </c>
      <c r="I737" s="102"/>
      <c r="J737" s="102"/>
      <c r="K737" s="102"/>
      <c r="L737" s="157"/>
      <c r="M737" s="152"/>
    </row>
    <row r="738" spans="1:13" x14ac:dyDescent="0.25">
      <c r="A738" s="249" t="s">
        <v>491</v>
      </c>
      <c r="B738" s="250" t="s">
        <v>1103</v>
      </c>
      <c r="C738" s="251" t="s">
        <v>1448</v>
      </c>
      <c r="D738" s="251" t="s">
        <v>2773</v>
      </c>
      <c r="E738" s="251" t="s">
        <v>2774</v>
      </c>
      <c r="F738" s="251" t="s">
        <v>2775</v>
      </c>
      <c r="G738" s="251" t="s">
        <v>2774</v>
      </c>
      <c r="H738" s="251" t="s">
        <v>2774</v>
      </c>
      <c r="I738" s="102"/>
      <c r="J738" s="102"/>
      <c r="K738" s="102"/>
      <c r="L738" s="157"/>
      <c r="M738" s="152"/>
    </row>
    <row r="739" spans="1:13" x14ac:dyDescent="0.25">
      <c r="A739" s="249" t="s">
        <v>492</v>
      </c>
      <c r="B739" s="251" t="s">
        <v>2652</v>
      </c>
      <c r="C739" s="251">
        <v>0</v>
      </c>
      <c r="D739" s="251">
        <v>0</v>
      </c>
      <c r="E739" s="251" t="s">
        <v>2774</v>
      </c>
      <c r="F739" s="251" t="s">
        <v>2774</v>
      </c>
      <c r="G739" s="251" t="s">
        <v>2774</v>
      </c>
      <c r="H739" s="251" t="s">
        <v>2774</v>
      </c>
      <c r="I739" s="102"/>
      <c r="J739" s="102"/>
      <c r="K739" s="102"/>
      <c r="L739" s="157"/>
      <c r="M739" s="152"/>
    </row>
    <row r="740" spans="1:13" x14ac:dyDescent="0.25">
      <c r="A740" s="249" t="s">
        <v>493</v>
      </c>
      <c r="B740" s="250">
        <v>0</v>
      </c>
      <c r="C740" s="251">
        <v>0</v>
      </c>
      <c r="D740" s="251">
        <v>0</v>
      </c>
      <c r="E740" s="251" t="s">
        <v>2774</v>
      </c>
      <c r="F740" s="251" t="s">
        <v>2774</v>
      </c>
      <c r="G740" s="251" t="s">
        <v>2774</v>
      </c>
      <c r="H740" s="251" t="s">
        <v>2774</v>
      </c>
      <c r="I740" s="102"/>
      <c r="J740" s="102"/>
      <c r="K740" s="102"/>
      <c r="L740" s="157"/>
      <c r="M740" s="152"/>
    </row>
    <row r="741" spans="1:13" x14ac:dyDescent="0.2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57"/>
      <c r="M741" s="152"/>
    </row>
    <row r="742" spans="1:13" x14ac:dyDescent="0.2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57"/>
      <c r="M742" s="152"/>
    </row>
    <row r="743" spans="1:13" x14ac:dyDescent="0.2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57"/>
      <c r="M743" s="152"/>
    </row>
    <row r="744" spans="1:13" x14ac:dyDescent="0.2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57"/>
      <c r="M744" s="152"/>
    </row>
    <row r="745" spans="1:13" x14ac:dyDescent="0.2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57"/>
      <c r="M745" s="152"/>
    </row>
    <row r="746" spans="1:13" x14ac:dyDescent="0.2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57"/>
      <c r="M746" s="152"/>
    </row>
    <row r="747" spans="1:13" x14ac:dyDescent="0.2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57"/>
      <c r="M747" s="152"/>
    </row>
    <row r="748" spans="1:13" x14ac:dyDescent="0.2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57"/>
      <c r="M748" s="152"/>
    </row>
    <row r="749" spans="1:13" x14ac:dyDescent="0.2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57"/>
      <c r="M749" s="152"/>
    </row>
    <row r="750" spans="1:13" x14ac:dyDescent="0.2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57"/>
      <c r="M750" s="152"/>
    </row>
    <row r="751" spans="1:13" x14ac:dyDescent="0.2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57"/>
      <c r="M751" s="152"/>
    </row>
    <row r="752" spans="1:13" x14ac:dyDescent="0.2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57"/>
      <c r="M752" s="152"/>
    </row>
    <row r="753" spans="1:13" x14ac:dyDescent="0.2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57"/>
      <c r="M753" s="152"/>
    </row>
    <row r="754" spans="1:13" x14ac:dyDescent="0.2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57"/>
      <c r="M754" s="152"/>
    </row>
    <row r="755" spans="1:13" x14ac:dyDescent="0.2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57"/>
      <c r="M755" s="152"/>
    </row>
    <row r="756" spans="1:13" x14ac:dyDescent="0.2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57"/>
      <c r="M756" s="152"/>
    </row>
    <row r="757" spans="1:13" x14ac:dyDescent="0.2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57"/>
      <c r="M757" s="152"/>
    </row>
    <row r="758" spans="1:13" x14ac:dyDescent="0.2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57"/>
      <c r="M758" s="152"/>
    </row>
    <row r="759" spans="1:13" x14ac:dyDescent="0.2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57"/>
      <c r="M759" s="152"/>
    </row>
    <row r="760" spans="1:13" x14ac:dyDescent="0.2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57"/>
      <c r="M760" s="152"/>
    </row>
    <row r="761" spans="1:13" x14ac:dyDescent="0.2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57"/>
      <c r="M761" s="152"/>
    </row>
    <row r="762" spans="1:13" x14ac:dyDescent="0.2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57"/>
      <c r="M762" s="152"/>
    </row>
    <row r="763" spans="1:13" x14ac:dyDescent="0.2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57"/>
      <c r="M763" s="152"/>
    </row>
    <row r="764" spans="1:13" x14ac:dyDescent="0.2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57"/>
      <c r="M764" s="152"/>
    </row>
    <row r="765" spans="1:13" x14ac:dyDescent="0.2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57"/>
      <c r="M765" s="152"/>
    </row>
    <row r="766" spans="1:13" x14ac:dyDescent="0.25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57"/>
      <c r="M766" s="152"/>
    </row>
    <row r="767" spans="1:13" x14ac:dyDescent="0.25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57"/>
      <c r="M767" s="152"/>
    </row>
    <row r="768" spans="1:13" x14ac:dyDescent="0.25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57"/>
      <c r="M768" s="152"/>
    </row>
    <row r="769" spans="1:13" x14ac:dyDescent="0.25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57"/>
      <c r="M769" s="152"/>
    </row>
    <row r="770" spans="1:13" x14ac:dyDescent="0.25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57"/>
      <c r="M770" s="152"/>
    </row>
    <row r="771" spans="1:13" x14ac:dyDescent="0.25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57"/>
      <c r="M771" s="152"/>
    </row>
    <row r="772" spans="1:13" x14ac:dyDescent="0.25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57"/>
      <c r="M772" s="152"/>
    </row>
    <row r="773" spans="1:13" x14ac:dyDescent="0.25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57"/>
      <c r="M773" s="152"/>
    </row>
    <row r="774" spans="1:13" x14ac:dyDescent="0.25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57"/>
      <c r="M774" s="152"/>
    </row>
    <row r="775" spans="1:13" x14ac:dyDescent="0.25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57"/>
      <c r="M775" s="152"/>
    </row>
    <row r="776" spans="1:13" x14ac:dyDescent="0.25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57"/>
      <c r="M776" s="152"/>
    </row>
    <row r="777" spans="1:13" x14ac:dyDescent="0.25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57"/>
      <c r="M777" s="152"/>
    </row>
    <row r="778" spans="1:13" x14ac:dyDescent="0.25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57"/>
      <c r="M778" s="152"/>
    </row>
  </sheetData>
  <hyperlinks>
    <hyperlink ref="K1" r:id="rId1" xr:uid="{00000000-0004-0000-1100-000000000000}"/>
    <hyperlink ref="G9" r:id="rId2" xr:uid="{00000000-0004-0000-1100-000001000000}"/>
  </hyperlinks>
  <pageMargins left="0.7" right="0.7" top="0.75" bottom="0.75" header="0.3" footer="0.3"/>
  <pageSetup paperSize="9" orientation="portrait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824"/>
  <sheetViews>
    <sheetView zoomScale="70" zoomScaleNormal="70" workbookViewId="0"/>
  </sheetViews>
  <sheetFormatPr defaultColWidth="15" defaultRowHeight="15" x14ac:dyDescent="0.25"/>
  <cols>
    <col min="1" max="1" width="22.42578125" bestFit="1" customWidth="1"/>
    <col min="9" max="9" width="50.140625" customWidth="1"/>
  </cols>
  <sheetData>
    <row r="1" spans="1:20" s="16" customFormat="1" x14ac:dyDescent="0.25">
      <c r="A1" s="16" t="s">
        <v>1459</v>
      </c>
      <c r="B1" s="16" t="s">
        <v>2363</v>
      </c>
      <c r="C1" s="16" t="s">
        <v>2364</v>
      </c>
      <c r="D1" s="16" t="s">
        <v>2365</v>
      </c>
      <c r="E1" s="16" t="s">
        <v>2366</v>
      </c>
      <c r="F1" s="16" t="s">
        <v>2367</v>
      </c>
      <c r="G1" s="16" t="s">
        <v>2368</v>
      </c>
      <c r="H1" s="16" t="s">
        <v>556</v>
      </c>
      <c r="I1" s="16" t="s">
        <v>557</v>
      </c>
      <c r="J1" s="16" t="s">
        <v>2369</v>
      </c>
      <c r="K1" s="16" t="s">
        <v>2370</v>
      </c>
      <c r="L1" s="16" t="s">
        <v>2371</v>
      </c>
      <c r="M1" s="16" t="s">
        <v>2372</v>
      </c>
      <c r="N1" s="16" t="s">
        <v>1459</v>
      </c>
      <c r="O1" s="16" t="s">
        <v>2373</v>
      </c>
      <c r="P1" s="16" t="s">
        <v>2374</v>
      </c>
      <c r="Q1" s="16" t="s">
        <v>2364</v>
      </c>
      <c r="R1" s="16" t="s">
        <v>2365</v>
      </c>
      <c r="S1" s="16" t="s">
        <v>2375</v>
      </c>
      <c r="T1" s="16" t="s">
        <v>495</v>
      </c>
    </row>
    <row r="2" spans="1:20" x14ac:dyDescent="0.25">
      <c r="A2" t="s">
        <v>1380</v>
      </c>
      <c r="B2">
        <v>75290</v>
      </c>
      <c r="C2">
        <v>10014</v>
      </c>
      <c r="D2" t="s">
        <v>2376</v>
      </c>
      <c r="E2">
        <v>3</v>
      </c>
      <c r="F2" t="s">
        <v>2342</v>
      </c>
      <c r="G2" t="s">
        <v>2377</v>
      </c>
      <c r="H2" t="s">
        <v>2082</v>
      </c>
      <c r="I2" t="s">
        <v>558</v>
      </c>
      <c r="J2" t="s">
        <v>330</v>
      </c>
      <c r="K2" s="33" t="s">
        <v>330</v>
      </c>
      <c r="L2">
        <v>2015</v>
      </c>
      <c r="M2" t="s">
        <v>2378</v>
      </c>
      <c r="N2" t="s">
        <v>1446</v>
      </c>
      <c r="O2" t="s">
        <v>2379</v>
      </c>
      <c r="P2">
        <v>72286</v>
      </c>
      <c r="Q2">
        <v>11061</v>
      </c>
      <c r="R2" t="s">
        <v>2380</v>
      </c>
      <c r="S2" t="s">
        <v>2381</v>
      </c>
      <c r="T2" t="s">
        <v>1460</v>
      </c>
    </row>
    <row r="3" spans="1:20" x14ac:dyDescent="0.25">
      <c r="A3" t="s">
        <v>1381</v>
      </c>
      <c r="B3">
        <v>77000</v>
      </c>
      <c r="C3">
        <v>10049</v>
      </c>
      <c r="D3" t="s">
        <v>2382</v>
      </c>
      <c r="E3">
        <v>1</v>
      </c>
      <c r="F3" t="s">
        <v>2383</v>
      </c>
      <c r="G3" t="s">
        <v>2384</v>
      </c>
      <c r="H3" t="s">
        <v>1462</v>
      </c>
      <c r="I3" t="s">
        <v>559</v>
      </c>
      <c r="J3" t="s">
        <v>331</v>
      </c>
      <c r="K3" s="33" t="s">
        <v>331</v>
      </c>
      <c r="L3">
        <v>2016</v>
      </c>
      <c r="M3" t="s">
        <v>2385</v>
      </c>
      <c r="N3" t="s">
        <v>1380</v>
      </c>
      <c r="O3" t="s">
        <v>1380</v>
      </c>
      <c r="P3">
        <v>75290</v>
      </c>
      <c r="Q3">
        <v>10014</v>
      </c>
      <c r="R3" t="s">
        <v>2376</v>
      </c>
      <c r="S3" t="s">
        <v>2386</v>
      </c>
      <c r="T3" t="s">
        <v>1461</v>
      </c>
    </row>
    <row r="4" spans="1:20" x14ac:dyDescent="0.25">
      <c r="A4" t="s">
        <v>1382</v>
      </c>
      <c r="B4">
        <v>77240</v>
      </c>
      <c r="C4">
        <v>11428</v>
      </c>
      <c r="D4" t="s">
        <v>2382</v>
      </c>
      <c r="E4">
        <v>1</v>
      </c>
      <c r="F4" t="s">
        <v>2387</v>
      </c>
      <c r="G4" t="s">
        <v>2388</v>
      </c>
      <c r="H4" t="s">
        <v>1463</v>
      </c>
      <c r="I4" t="s">
        <v>560</v>
      </c>
      <c r="J4" t="s">
        <v>332</v>
      </c>
      <c r="K4" s="33" t="s">
        <v>332</v>
      </c>
      <c r="L4">
        <v>2017</v>
      </c>
      <c r="M4" t="s">
        <v>2389</v>
      </c>
      <c r="N4" t="s">
        <v>1457</v>
      </c>
      <c r="O4" t="s">
        <v>2390</v>
      </c>
      <c r="P4">
        <v>72233</v>
      </c>
      <c r="Q4">
        <v>11207</v>
      </c>
      <c r="R4" t="s">
        <v>2391</v>
      </c>
    </row>
    <row r="5" spans="1:20" x14ac:dyDescent="0.25">
      <c r="A5" t="s">
        <v>1383</v>
      </c>
      <c r="B5">
        <v>77250</v>
      </c>
      <c r="C5">
        <v>11436</v>
      </c>
      <c r="D5" t="s">
        <v>2382</v>
      </c>
      <c r="E5">
        <v>1</v>
      </c>
      <c r="F5" t="s">
        <v>2392</v>
      </c>
      <c r="G5" t="s">
        <v>2393</v>
      </c>
      <c r="H5" t="s">
        <v>1464</v>
      </c>
      <c r="I5" t="s">
        <v>561</v>
      </c>
      <c r="J5" t="s">
        <v>333</v>
      </c>
      <c r="K5" s="33" t="s">
        <v>333</v>
      </c>
      <c r="L5">
        <v>2018</v>
      </c>
      <c r="M5" t="s">
        <v>2394</v>
      </c>
      <c r="N5" t="s">
        <v>1381</v>
      </c>
      <c r="O5" t="s">
        <v>1381</v>
      </c>
      <c r="P5">
        <v>77000</v>
      </c>
      <c r="Q5">
        <v>10049</v>
      </c>
      <c r="R5" t="s">
        <v>2382</v>
      </c>
    </row>
    <row r="6" spans="1:20" x14ac:dyDescent="0.25">
      <c r="A6" t="s">
        <v>1384</v>
      </c>
      <c r="B6">
        <v>80270</v>
      </c>
      <c r="C6">
        <v>10146</v>
      </c>
      <c r="D6" t="s">
        <v>2395</v>
      </c>
      <c r="E6">
        <v>10</v>
      </c>
      <c r="G6" t="s">
        <v>2396</v>
      </c>
      <c r="H6" t="s">
        <v>1465</v>
      </c>
      <c r="I6" t="s">
        <v>562</v>
      </c>
      <c r="J6" t="s">
        <v>334</v>
      </c>
      <c r="K6" s="33" t="s">
        <v>334</v>
      </c>
      <c r="L6">
        <v>2019</v>
      </c>
      <c r="M6" t="s">
        <v>2397</v>
      </c>
      <c r="N6" t="s">
        <v>1453</v>
      </c>
      <c r="O6" t="s">
        <v>2398</v>
      </c>
      <c r="P6">
        <v>72256</v>
      </c>
      <c r="Q6">
        <v>11142</v>
      </c>
      <c r="R6" t="s">
        <v>2380</v>
      </c>
    </row>
    <row r="7" spans="1:20" x14ac:dyDescent="0.25">
      <c r="A7" t="s">
        <v>1385</v>
      </c>
      <c r="B7">
        <v>71370</v>
      </c>
      <c r="C7">
        <v>10189</v>
      </c>
      <c r="D7" t="s">
        <v>2391</v>
      </c>
      <c r="E7">
        <v>4</v>
      </c>
      <c r="G7" t="s">
        <v>2399</v>
      </c>
      <c r="H7" t="s">
        <v>1466</v>
      </c>
      <c r="I7" t="s">
        <v>563</v>
      </c>
      <c r="J7" t="s">
        <v>335</v>
      </c>
      <c r="K7" s="33" t="s">
        <v>335</v>
      </c>
      <c r="M7" t="s">
        <v>2400</v>
      </c>
      <c r="N7" t="s">
        <v>1414</v>
      </c>
      <c r="O7" t="s">
        <v>2401</v>
      </c>
      <c r="P7">
        <v>71253</v>
      </c>
      <c r="Q7">
        <v>10472</v>
      </c>
      <c r="R7" t="s">
        <v>2380</v>
      </c>
    </row>
    <row r="8" spans="1:20" x14ac:dyDescent="0.25">
      <c r="A8" t="s">
        <v>1386</v>
      </c>
      <c r="B8">
        <v>70230</v>
      </c>
      <c r="C8">
        <v>10197</v>
      </c>
      <c r="D8" t="s">
        <v>2380</v>
      </c>
      <c r="E8">
        <v>6</v>
      </c>
      <c r="G8" t="s">
        <v>2402</v>
      </c>
      <c r="H8" t="s">
        <v>1467</v>
      </c>
      <c r="I8" t="s">
        <v>564</v>
      </c>
      <c r="J8" t="s">
        <v>2403</v>
      </c>
      <c r="K8" s="33" t="s">
        <v>2403</v>
      </c>
      <c r="M8" t="s">
        <v>2404</v>
      </c>
      <c r="N8" t="s">
        <v>1392</v>
      </c>
      <c r="O8" t="s">
        <v>2405</v>
      </c>
      <c r="P8">
        <v>88268</v>
      </c>
      <c r="Q8">
        <v>10260</v>
      </c>
      <c r="R8" t="s">
        <v>2406</v>
      </c>
    </row>
    <row r="9" spans="1:20" x14ac:dyDescent="0.25">
      <c r="A9" t="s">
        <v>1387</v>
      </c>
      <c r="B9">
        <v>72260</v>
      </c>
      <c r="C9">
        <v>10219</v>
      </c>
      <c r="D9" t="s">
        <v>2380</v>
      </c>
      <c r="E9">
        <v>6</v>
      </c>
      <c r="G9" t="s">
        <v>2407</v>
      </c>
      <c r="H9" t="s">
        <v>1468</v>
      </c>
      <c r="I9" t="s">
        <v>565</v>
      </c>
      <c r="J9" t="s">
        <v>2408</v>
      </c>
      <c r="K9" s="33" t="s">
        <v>2408</v>
      </c>
      <c r="M9" t="s">
        <v>2409</v>
      </c>
      <c r="N9" t="s">
        <v>1412</v>
      </c>
      <c r="O9" t="s">
        <v>2410</v>
      </c>
      <c r="P9">
        <v>72248</v>
      </c>
      <c r="Q9">
        <v>10448</v>
      </c>
      <c r="R9" t="s">
        <v>2391</v>
      </c>
    </row>
    <row r="10" spans="1:20" x14ac:dyDescent="0.25">
      <c r="A10" t="s">
        <v>1388</v>
      </c>
      <c r="B10">
        <v>77245</v>
      </c>
      <c r="C10">
        <v>11240</v>
      </c>
      <c r="D10" t="s">
        <v>2382</v>
      </c>
      <c r="E10">
        <v>1</v>
      </c>
      <c r="G10" t="s">
        <v>2411</v>
      </c>
      <c r="H10" t="s">
        <v>1469</v>
      </c>
      <c r="I10" t="s">
        <v>566</v>
      </c>
      <c r="J10" t="s">
        <v>2412</v>
      </c>
      <c r="K10" s="33" t="s">
        <v>2412</v>
      </c>
      <c r="M10" t="s">
        <v>2413</v>
      </c>
      <c r="N10" t="s">
        <v>1417</v>
      </c>
      <c r="O10" t="s">
        <v>2414</v>
      </c>
      <c r="P10">
        <v>88407</v>
      </c>
      <c r="Q10">
        <v>10529</v>
      </c>
      <c r="R10" t="s">
        <v>2406</v>
      </c>
    </row>
    <row r="11" spans="1:20" x14ac:dyDescent="0.25">
      <c r="A11" t="s">
        <v>1389</v>
      </c>
      <c r="B11">
        <v>77220</v>
      </c>
      <c r="C11">
        <v>10227</v>
      </c>
      <c r="D11" t="s">
        <v>2382</v>
      </c>
      <c r="E11">
        <v>1</v>
      </c>
      <c r="G11" t="s">
        <v>2415</v>
      </c>
      <c r="H11" t="s">
        <v>1470</v>
      </c>
      <c r="I11" t="s">
        <v>567</v>
      </c>
      <c r="J11">
        <v>10</v>
      </c>
      <c r="K11" s="33">
        <v>10</v>
      </c>
      <c r="M11" t="s">
        <v>2416</v>
      </c>
      <c r="N11" t="s">
        <v>1424</v>
      </c>
      <c r="O11" t="s">
        <v>2417</v>
      </c>
      <c r="P11">
        <v>88201</v>
      </c>
      <c r="Q11">
        <v>11410</v>
      </c>
      <c r="R11" t="s">
        <v>2406</v>
      </c>
    </row>
    <row r="12" spans="1:20" x14ac:dyDescent="0.25">
      <c r="A12" t="s">
        <v>1390</v>
      </c>
      <c r="B12">
        <v>88300</v>
      </c>
      <c r="C12">
        <v>10243</v>
      </c>
      <c r="D12" t="s">
        <v>2406</v>
      </c>
      <c r="E12">
        <v>7</v>
      </c>
      <c r="G12" t="s">
        <v>2418</v>
      </c>
      <c r="H12" t="s">
        <v>1471</v>
      </c>
      <c r="I12" t="s">
        <v>568</v>
      </c>
      <c r="J12">
        <v>11</v>
      </c>
      <c r="K12" s="33">
        <v>11</v>
      </c>
      <c r="M12" t="s">
        <v>2419</v>
      </c>
      <c r="N12" t="s">
        <v>1392</v>
      </c>
      <c r="O12" t="s">
        <v>2420</v>
      </c>
      <c r="P12">
        <v>88263</v>
      </c>
      <c r="Q12">
        <v>10260</v>
      </c>
      <c r="R12" t="s">
        <v>2406</v>
      </c>
    </row>
    <row r="13" spans="1:20" x14ac:dyDescent="0.25">
      <c r="A13" t="s">
        <v>1391</v>
      </c>
      <c r="B13">
        <v>75246</v>
      </c>
      <c r="C13">
        <v>11231</v>
      </c>
      <c r="D13" t="s">
        <v>2376</v>
      </c>
      <c r="E13">
        <v>3</v>
      </c>
      <c r="G13" t="s">
        <v>2421</v>
      </c>
      <c r="H13" t="s">
        <v>1472</v>
      </c>
      <c r="I13" t="s">
        <v>569</v>
      </c>
      <c r="J13">
        <v>12</v>
      </c>
      <c r="K13" s="33">
        <v>12</v>
      </c>
      <c r="M13" t="s">
        <v>2422</v>
      </c>
      <c r="N13" t="s">
        <v>1408</v>
      </c>
      <c r="O13" t="s">
        <v>2423</v>
      </c>
      <c r="P13">
        <v>71215</v>
      </c>
      <c r="Q13">
        <v>11550</v>
      </c>
      <c r="R13" t="s">
        <v>2424</v>
      </c>
    </row>
    <row r="14" spans="1:20" x14ac:dyDescent="0.25">
      <c r="A14" t="s">
        <v>1392</v>
      </c>
      <c r="B14">
        <v>88260</v>
      </c>
      <c r="C14">
        <v>10260</v>
      </c>
      <c r="D14" t="s">
        <v>2406</v>
      </c>
      <c r="E14">
        <v>7</v>
      </c>
      <c r="G14" t="s">
        <v>2425</v>
      </c>
      <c r="H14" t="s">
        <v>1473</v>
      </c>
      <c r="I14" t="s">
        <v>570</v>
      </c>
      <c r="J14">
        <v>13</v>
      </c>
      <c r="M14" t="s">
        <v>2426</v>
      </c>
      <c r="N14" t="s">
        <v>1429</v>
      </c>
      <c r="O14" t="s">
        <v>2427</v>
      </c>
      <c r="P14">
        <v>76277</v>
      </c>
      <c r="Q14">
        <v>11533</v>
      </c>
      <c r="R14" t="s">
        <v>2428</v>
      </c>
    </row>
    <row r="15" spans="1:20" x14ac:dyDescent="0.25">
      <c r="A15" t="s">
        <v>1393</v>
      </c>
      <c r="B15">
        <v>74206</v>
      </c>
      <c r="C15">
        <v>11258</v>
      </c>
      <c r="D15" t="s">
        <v>2376</v>
      </c>
      <c r="E15">
        <v>3</v>
      </c>
      <c r="G15" t="s">
        <v>2429</v>
      </c>
      <c r="H15" t="s">
        <v>1474</v>
      </c>
      <c r="I15" t="s">
        <v>571</v>
      </c>
      <c r="J15">
        <v>14</v>
      </c>
      <c r="M15" t="s">
        <v>2430</v>
      </c>
      <c r="N15" t="s">
        <v>1417</v>
      </c>
      <c r="O15" t="s">
        <v>2431</v>
      </c>
      <c r="P15">
        <v>88405</v>
      </c>
      <c r="Q15">
        <v>10529</v>
      </c>
      <c r="R15" t="s">
        <v>2406</v>
      </c>
    </row>
    <row r="16" spans="1:20" x14ac:dyDescent="0.25">
      <c r="A16" t="s">
        <v>1394</v>
      </c>
      <c r="B16">
        <v>74203</v>
      </c>
      <c r="C16">
        <v>11266</v>
      </c>
      <c r="D16" t="s">
        <v>2391</v>
      </c>
      <c r="E16">
        <v>4</v>
      </c>
      <c r="G16" t="s">
        <v>2432</v>
      </c>
      <c r="H16" t="s">
        <v>1475</v>
      </c>
      <c r="I16" t="s">
        <v>572</v>
      </c>
      <c r="J16">
        <v>15</v>
      </c>
      <c r="M16" t="s">
        <v>2433</v>
      </c>
      <c r="N16" t="s">
        <v>1441</v>
      </c>
      <c r="O16" t="s">
        <v>2434</v>
      </c>
      <c r="P16">
        <v>88365</v>
      </c>
      <c r="Q16">
        <v>11606</v>
      </c>
      <c r="R16" t="s">
        <v>2406</v>
      </c>
    </row>
    <row r="17" spans="1:18" x14ac:dyDescent="0.25">
      <c r="A17" t="s">
        <v>1395</v>
      </c>
      <c r="B17">
        <v>70210</v>
      </c>
      <c r="C17">
        <v>11274</v>
      </c>
      <c r="D17" t="s">
        <v>2380</v>
      </c>
      <c r="E17">
        <v>6</v>
      </c>
      <c r="G17" t="s">
        <v>2435</v>
      </c>
      <c r="H17" t="s">
        <v>1476</v>
      </c>
      <c r="I17" t="s">
        <v>573</v>
      </c>
      <c r="J17">
        <v>16</v>
      </c>
      <c r="M17" t="s">
        <v>2436</v>
      </c>
      <c r="N17" t="s">
        <v>1382</v>
      </c>
      <c r="O17" t="s">
        <v>1382</v>
      </c>
      <c r="P17">
        <v>77240</v>
      </c>
      <c r="Q17">
        <v>11428</v>
      </c>
      <c r="R17" t="s">
        <v>2382</v>
      </c>
    </row>
    <row r="18" spans="1:18" x14ac:dyDescent="0.25">
      <c r="A18" t="s">
        <v>1396</v>
      </c>
      <c r="B18">
        <v>76233</v>
      </c>
      <c r="C18">
        <v>11282</v>
      </c>
      <c r="D18" t="s">
        <v>2428</v>
      </c>
      <c r="E18">
        <v>2</v>
      </c>
      <c r="H18" t="s">
        <v>1477</v>
      </c>
      <c r="I18" t="s">
        <v>574</v>
      </c>
      <c r="J18">
        <v>17</v>
      </c>
      <c r="N18" t="s">
        <v>1383</v>
      </c>
      <c r="O18" t="s">
        <v>1383</v>
      </c>
      <c r="P18">
        <v>77250</v>
      </c>
      <c r="Q18">
        <v>11436</v>
      </c>
      <c r="R18" t="s">
        <v>2382</v>
      </c>
    </row>
    <row r="19" spans="1:18" x14ac:dyDescent="0.25">
      <c r="A19" t="s">
        <v>1397</v>
      </c>
      <c r="B19">
        <v>70220</v>
      </c>
      <c r="C19">
        <v>10294</v>
      </c>
      <c r="D19" t="s">
        <v>2380</v>
      </c>
      <c r="E19">
        <v>6</v>
      </c>
      <c r="H19" t="s">
        <v>1478</v>
      </c>
      <c r="I19" t="s">
        <v>575</v>
      </c>
      <c r="J19">
        <v>18</v>
      </c>
      <c r="N19" t="s">
        <v>1384</v>
      </c>
      <c r="O19" t="s">
        <v>1384</v>
      </c>
      <c r="P19">
        <v>80270</v>
      </c>
      <c r="Q19">
        <v>10146</v>
      </c>
      <c r="R19" t="s">
        <v>2395</v>
      </c>
    </row>
    <row r="20" spans="1:18" x14ac:dyDescent="0.25">
      <c r="A20" t="s">
        <v>1398</v>
      </c>
      <c r="B20">
        <v>80260</v>
      </c>
      <c r="C20">
        <v>11614</v>
      </c>
      <c r="D20" t="s">
        <v>2395</v>
      </c>
      <c r="E20">
        <v>10</v>
      </c>
      <c r="H20" t="s">
        <v>1479</v>
      </c>
      <c r="I20" t="s">
        <v>576</v>
      </c>
      <c r="J20">
        <v>19</v>
      </c>
      <c r="N20" t="s">
        <v>1381</v>
      </c>
      <c r="O20" t="s">
        <v>2437</v>
      </c>
      <c r="P20">
        <v>77205</v>
      </c>
      <c r="Q20">
        <v>10049</v>
      </c>
      <c r="R20" t="s">
        <v>2382</v>
      </c>
    </row>
    <row r="21" spans="1:18" x14ac:dyDescent="0.25">
      <c r="A21" t="s">
        <v>1399</v>
      </c>
      <c r="B21">
        <v>73250</v>
      </c>
      <c r="C21">
        <v>11444</v>
      </c>
      <c r="D21" t="s">
        <v>2637</v>
      </c>
      <c r="E21">
        <v>5</v>
      </c>
      <c r="H21" t="s">
        <v>1480</v>
      </c>
      <c r="I21" t="s">
        <v>577</v>
      </c>
      <c r="J21">
        <v>20</v>
      </c>
      <c r="N21" t="s">
        <v>1414</v>
      </c>
      <c r="O21" t="s">
        <v>2438</v>
      </c>
      <c r="P21">
        <v>71255</v>
      </c>
      <c r="Q21">
        <v>10472</v>
      </c>
      <c r="R21" t="s">
        <v>2380</v>
      </c>
    </row>
    <row r="22" spans="1:18" x14ac:dyDescent="0.25">
      <c r="A22" t="s">
        <v>1400</v>
      </c>
      <c r="B22">
        <v>71270</v>
      </c>
      <c r="C22">
        <v>10324</v>
      </c>
      <c r="D22" t="s">
        <v>2380</v>
      </c>
      <c r="E22">
        <v>6</v>
      </c>
      <c r="H22" t="s">
        <v>2083</v>
      </c>
      <c r="I22" t="s">
        <v>578</v>
      </c>
      <c r="J22">
        <v>21</v>
      </c>
      <c r="N22" t="s">
        <v>1385</v>
      </c>
      <c r="O22" t="s">
        <v>1385</v>
      </c>
      <c r="P22">
        <v>71370</v>
      </c>
      <c r="Q22">
        <v>10189</v>
      </c>
      <c r="R22" t="s">
        <v>2391</v>
      </c>
    </row>
    <row r="23" spans="1:18" x14ac:dyDescent="0.25">
      <c r="A23" t="s">
        <v>1401</v>
      </c>
      <c r="B23">
        <v>80230</v>
      </c>
      <c r="C23">
        <v>10359</v>
      </c>
      <c r="D23" t="s">
        <v>2395</v>
      </c>
      <c r="E23">
        <v>10</v>
      </c>
      <c r="H23" t="s">
        <v>1481</v>
      </c>
      <c r="I23" t="s">
        <v>579</v>
      </c>
      <c r="J23">
        <v>22</v>
      </c>
      <c r="N23" t="s">
        <v>1393</v>
      </c>
      <c r="O23" t="s">
        <v>2439</v>
      </c>
      <c r="P23">
        <v>74206</v>
      </c>
      <c r="Q23">
        <v>11258</v>
      </c>
      <c r="R23" t="s">
        <v>2376</v>
      </c>
    </row>
    <row r="24" spans="1:18" x14ac:dyDescent="0.25">
      <c r="A24" t="s">
        <v>1402</v>
      </c>
      <c r="B24">
        <v>73101</v>
      </c>
      <c r="C24">
        <v>11452</v>
      </c>
      <c r="D24" t="s">
        <v>2637</v>
      </c>
      <c r="E24">
        <v>5</v>
      </c>
      <c r="H24" t="s">
        <v>1482</v>
      </c>
      <c r="I24" t="s">
        <v>580</v>
      </c>
      <c r="J24">
        <v>23</v>
      </c>
      <c r="N24" t="s">
        <v>1412</v>
      </c>
      <c r="O24" t="s">
        <v>2440</v>
      </c>
      <c r="P24">
        <v>72243</v>
      </c>
      <c r="Q24">
        <v>10448</v>
      </c>
      <c r="R24" t="s">
        <v>2391</v>
      </c>
    </row>
    <row r="25" spans="1:18" x14ac:dyDescent="0.25">
      <c r="A25" t="s">
        <v>1403</v>
      </c>
      <c r="B25">
        <v>70240</v>
      </c>
      <c r="C25">
        <v>10375</v>
      </c>
      <c r="D25" t="s">
        <v>2380</v>
      </c>
      <c r="E25">
        <v>6</v>
      </c>
      <c r="H25" t="s">
        <v>1483</v>
      </c>
      <c r="I25" t="s">
        <v>581</v>
      </c>
      <c r="J25">
        <v>24</v>
      </c>
      <c r="N25" t="s">
        <v>1431</v>
      </c>
      <c r="O25" t="s">
        <v>2441</v>
      </c>
      <c r="P25">
        <v>88243</v>
      </c>
      <c r="Q25">
        <v>10731</v>
      </c>
      <c r="R25" t="s">
        <v>2442</v>
      </c>
    </row>
    <row r="26" spans="1:18" x14ac:dyDescent="0.25">
      <c r="A26" t="s">
        <v>1404</v>
      </c>
      <c r="B26">
        <v>75320</v>
      </c>
      <c r="C26">
        <v>11479</v>
      </c>
      <c r="D26" t="s">
        <v>2376</v>
      </c>
      <c r="E26">
        <v>3</v>
      </c>
      <c r="H26" t="s">
        <v>1484</v>
      </c>
      <c r="I26" t="s">
        <v>582</v>
      </c>
      <c r="J26">
        <v>25</v>
      </c>
      <c r="N26" t="s">
        <v>1426</v>
      </c>
      <c r="O26" t="s">
        <v>2443</v>
      </c>
      <c r="P26">
        <v>72293</v>
      </c>
      <c r="Q26">
        <v>10774</v>
      </c>
      <c r="R26" t="s">
        <v>2380</v>
      </c>
    </row>
    <row r="27" spans="1:18" x14ac:dyDescent="0.25">
      <c r="A27" t="s">
        <v>1405</v>
      </c>
      <c r="B27">
        <v>76250</v>
      </c>
      <c r="C27">
        <v>10391</v>
      </c>
      <c r="D27" t="s">
        <v>2376</v>
      </c>
      <c r="E27">
        <v>3</v>
      </c>
      <c r="H27" t="s">
        <v>1485</v>
      </c>
      <c r="I27" t="s">
        <v>583</v>
      </c>
      <c r="J27">
        <v>26</v>
      </c>
      <c r="N27" t="s">
        <v>1386</v>
      </c>
      <c r="O27" t="s">
        <v>1386</v>
      </c>
      <c r="P27">
        <v>70230</v>
      </c>
      <c r="Q27">
        <v>10197</v>
      </c>
      <c r="R27" t="s">
        <v>2380</v>
      </c>
    </row>
    <row r="28" spans="1:18" x14ac:dyDescent="0.25">
      <c r="A28" t="s">
        <v>1406</v>
      </c>
      <c r="B28">
        <v>88340</v>
      </c>
      <c r="C28">
        <v>10405</v>
      </c>
      <c r="D28" t="s">
        <v>2442</v>
      </c>
      <c r="E28">
        <v>8</v>
      </c>
      <c r="H28" t="s">
        <v>1486</v>
      </c>
      <c r="I28" t="s">
        <v>584</v>
      </c>
      <c r="J28">
        <v>27</v>
      </c>
      <c r="N28" t="s">
        <v>1448</v>
      </c>
      <c r="O28" t="s">
        <v>2444</v>
      </c>
      <c r="P28">
        <v>75203</v>
      </c>
      <c r="Q28">
        <v>11088</v>
      </c>
      <c r="R28" t="s">
        <v>2376</v>
      </c>
    </row>
    <row r="29" spans="1:18" x14ac:dyDescent="0.25">
      <c r="A29" t="s">
        <v>1407</v>
      </c>
      <c r="B29">
        <v>71240</v>
      </c>
      <c r="C29">
        <v>10847</v>
      </c>
      <c r="D29" t="s">
        <v>2424</v>
      </c>
      <c r="E29">
        <v>9</v>
      </c>
      <c r="H29" t="s">
        <v>1487</v>
      </c>
      <c r="I29" t="s">
        <v>585</v>
      </c>
      <c r="J29">
        <v>28</v>
      </c>
      <c r="N29" t="s">
        <v>1424</v>
      </c>
      <c r="O29" t="s">
        <v>2445</v>
      </c>
      <c r="P29">
        <v>88202</v>
      </c>
      <c r="Q29">
        <v>11410</v>
      </c>
      <c r="R29" t="s">
        <v>2406</v>
      </c>
    </row>
    <row r="30" spans="1:18" x14ac:dyDescent="0.25">
      <c r="A30" t="s">
        <v>1408</v>
      </c>
      <c r="B30">
        <v>71210</v>
      </c>
      <c r="C30">
        <v>11550</v>
      </c>
      <c r="D30" t="s">
        <v>2424</v>
      </c>
      <c r="E30">
        <v>9</v>
      </c>
      <c r="H30" t="s">
        <v>1488</v>
      </c>
      <c r="I30" t="s">
        <v>586</v>
      </c>
      <c r="J30">
        <v>29</v>
      </c>
      <c r="N30" t="s">
        <v>1441</v>
      </c>
      <c r="O30" t="s">
        <v>2446</v>
      </c>
      <c r="P30">
        <v>88366</v>
      </c>
      <c r="Q30">
        <v>11606</v>
      </c>
      <c r="R30" t="s">
        <v>2406</v>
      </c>
    </row>
    <row r="31" spans="1:18" x14ac:dyDescent="0.25">
      <c r="A31" t="s">
        <v>1409</v>
      </c>
      <c r="B31">
        <v>71380</v>
      </c>
      <c r="C31">
        <v>10863</v>
      </c>
      <c r="D31" t="s">
        <v>2424</v>
      </c>
      <c r="E31">
        <v>9</v>
      </c>
      <c r="H31" t="s">
        <v>1489</v>
      </c>
      <c r="I31" t="s">
        <v>587</v>
      </c>
      <c r="J31">
        <v>30</v>
      </c>
      <c r="N31" t="s">
        <v>1387</v>
      </c>
      <c r="O31" t="s">
        <v>1387</v>
      </c>
      <c r="P31">
        <v>72260</v>
      </c>
      <c r="Q31">
        <v>10219</v>
      </c>
      <c r="R31" t="s">
        <v>2380</v>
      </c>
    </row>
    <row r="32" spans="1:18" x14ac:dyDescent="0.25">
      <c r="A32" t="s">
        <v>1410</v>
      </c>
      <c r="B32">
        <v>88420</v>
      </c>
      <c r="C32">
        <v>10421</v>
      </c>
      <c r="D32" t="s">
        <v>2406</v>
      </c>
      <c r="E32">
        <v>7</v>
      </c>
      <c r="H32" t="s">
        <v>2084</v>
      </c>
      <c r="I32" t="s">
        <v>588</v>
      </c>
      <c r="J32">
        <v>31</v>
      </c>
      <c r="N32" t="s">
        <v>1417</v>
      </c>
      <c r="O32" t="s">
        <v>2447</v>
      </c>
      <c r="P32">
        <v>88409</v>
      </c>
      <c r="Q32">
        <v>10529</v>
      </c>
      <c r="R32" t="s">
        <v>2406</v>
      </c>
    </row>
    <row r="33" spans="1:18" x14ac:dyDescent="0.25">
      <c r="A33" t="s">
        <v>1411</v>
      </c>
      <c r="B33">
        <v>70101</v>
      </c>
      <c r="C33">
        <v>11487</v>
      </c>
      <c r="D33" t="s">
        <v>2380</v>
      </c>
      <c r="E33">
        <v>6</v>
      </c>
      <c r="H33" t="s">
        <v>1490</v>
      </c>
      <c r="I33" t="s">
        <v>589</v>
      </c>
      <c r="N33" t="s">
        <v>1388</v>
      </c>
      <c r="O33" t="s">
        <v>1388</v>
      </c>
      <c r="P33">
        <v>77245</v>
      </c>
      <c r="Q33">
        <v>11240</v>
      </c>
      <c r="R33" t="s">
        <v>2382</v>
      </c>
    </row>
    <row r="34" spans="1:18" x14ac:dyDescent="0.25">
      <c r="A34" t="s">
        <v>1412</v>
      </c>
      <c r="B34">
        <v>72240</v>
      </c>
      <c r="C34">
        <v>10448</v>
      </c>
      <c r="D34" t="s">
        <v>2391</v>
      </c>
      <c r="E34">
        <v>4</v>
      </c>
      <c r="H34" t="s">
        <v>1491</v>
      </c>
      <c r="I34" t="s">
        <v>590</v>
      </c>
      <c r="N34" t="s">
        <v>1428</v>
      </c>
      <c r="O34" t="s">
        <v>2448</v>
      </c>
      <c r="P34">
        <v>71347</v>
      </c>
      <c r="Q34">
        <v>10715</v>
      </c>
      <c r="R34" t="s">
        <v>2391</v>
      </c>
    </row>
    <row r="35" spans="1:18" x14ac:dyDescent="0.25">
      <c r="A35" t="s">
        <v>1413</v>
      </c>
      <c r="B35">
        <v>75260</v>
      </c>
      <c r="C35">
        <v>11495</v>
      </c>
      <c r="D35" t="s">
        <v>2376</v>
      </c>
      <c r="E35">
        <v>3</v>
      </c>
      <c r="H35" t="s">
        <v>1492</v>
      </c>
      <c r="I35" t="s">
        <v>591</v>
      </c>
      <c r="N35" t="s">
        <v>1389</v>
      </c>
      <c r="O35" t="s">
        <v>1389</v>
      </c>
      <c r="P35">
        <v>77220</v>
      </c>
      <c r="Q35">
        <v>10227</v>
      </c>
      <c r="R35" t="s">
        <v>2382</v>
      </c>
    </row>
    <row r="36" spans="1:18" x14ac:dyDescent="0.25">
      <c r="A36" t="s">
        <v>1414</v>
      </c>
      <c r="B36">
        <v>71250</v>
      </c>
      <c r="C36">
        <v>10472</v>
      </c>
      <c r="D36" t="s">
        <v>2380</v>
      </c>
      <c r="E36">
        <v>6</v>
      </c>
      <c r="H36" t="s">
        <v>1493</v>
      </c>
      <c r="I36" t="s">
        <v>592</v>
      </c>
      <c r="N36" t="s">
        <v>1441</v>
      </c>
      <c r="O36" t="s">
        <v>2449</v>
      </c>
      <c r="P36">
        <v>88367</v>
      </c>
      <c r="Q36">
        <v>11606</v>
      </c>
      <c r="R36" t="s">
        <v>2406</v>
      </c>
    </row>
    <row r="37" spans="1:18" x14ac:dyDescent="0.25">
      <c r="A37" t="s">
        <v>1415</v>
      </c>
      <c r="B37">
        <v>75280</v>
      </c>
      <c r="C37">
        <v>10499</v>
      </c>
      <c r="D37" t="s">
        <v>2376</v>
      </c>
      <c r="E37">
        <v>3</v>
      </c>
      <c r="H37" t="s">
        <v>1494</v>
      </c>
      <c r="I37" t="s">
        <v>593</v>
      </c>
      <c r="N37" t="s">
        <v>1390</v>
      </c>
      <c r="O37" t="s">
        <v>1390</v>
      </c>
      <c r="P37">
        <v>88300</v>
      </c>
      <c r="Q37">
        <v>10243</v>
      </c>
      <c r="R37" t="s">
        <v>2406</v>
      </c>
    </row>
    <row r="38" spans="1:18" x14ac:dyDescent="0.25">
      <c r="A38" t="s">
        <v>1416</v>
      </c>
      <c r="B38">
        <v>79280</v>
      </c>
      <c r="C38">
        <v>11509</v>
      </c>
      <c r="D38" t="s">
        <v>2382</v>
      </c>
      <c r="E38">
        <v>1</v>
      </c>
      <c r="H38" t="s">
        <v>2085</v>
      </c>
      <c r="I38" t="s">
        <v>594</v>
      </c>
      <c r="N38" t="s">
        <v>1455</v>
      </c>
      <c r="O38" t="s">
        <v>2450</v>
      </c>
      <c r="P38">
        <v>72224</v>
      </c>
      <c r="Q38">
        <v>11177</v>
      </c>
      <c r="R38" t="s">
        <v>2391</v>
      </c>
    </row>
    <row r="39" spans="1:18" x14ac:dyDescent="0.25">
      <c r="A39" t="s">
        <v>1417</v>
      </c>
      <c r="B39">
        <v>88400</v>
      </c>
      <c r="C39">
        <v>10529</v>
      </c>
      <c r="D39" t="s">
        <v>2406</v>
      </c>
      <c r="E39">
        <v>7</v>
      </c>
      <c r="H39" t="s">
        <v>1495</v>
      </c>
      <c r="I39" t="s">
        <v>595</v>
      </c>
      <c r="N39" t="s">
        <v>1417</v>
      </c>
      <c r="O39" t="s">
        <v>2451</v>
      </c>
      <c r="P39">
        <v>88404</v>
      </c>
      <c r="Q39">
        <v>10529</v>
      </c>
      <c r="R39" t="s">
        <v>2406</v>
      </c>
    </row>
    <row r="40" spans="1:18" x14ac:dyDescent="0.25">
      <c r="A40" t="s">
        <v>1418</v>
      </c>
      <c r="B40">
        <v>71260</v>
      </c>
      <c r="C40">
        <v>10545</v>
      </c>
      <c r="D40" t="s">
        <v>2380</v>
      </c>
      <c r="E40">
        <v>6</v>
      </c>
      <c r="H40" t="s">
        <v>1496</v>
      </c>
      <c r="I40" t="s">
        <v>596</v>
      </c>
      <c r="N40" t="s">
        <v>1391</v>
      </c>
      <c r="O40" t="s">
        <v>1391</v>
      </c>
      <c r="P40">
        <v>75246</v>
      </c>
      <c r="Q40">
        <v>11231</v>
      </c>
      <c r="R40" t="s">
        <v>2376</v>
      </c>
    </row>
    <row r="41" spans="1:18" x14ac:dyDescent="0.25">
      <c r="A41" t="s">
        <v>1419</v>
      </c>
      <c r="B41">
        <v>80320</v>
      </c>
      <c r="C41">
        <v>11517</v>
      </c>
      <c r="D41" t="s">
        <v>2395</v>
      </c>
      <c r="E41">
        <v>10</v>
      </c>
      <c r="H41" t="s">
        <v>1497</v>
      </c>
      <c r="I41" t="s">
        <v>597</v>
      </c>
      <c r="N41" t="s">
        <v>1392</v>
      </c>
      <c r="O41" t="s">
        <v>2452</v>
      </c>
      <c r="P41">
        <v>88265</v>
      </c>
      <c r="Q41">
        <v>10260</v>
      </c>
      <c r="R41" t="s">
        <v>2406</v>
      </c>
    </row>
    <row r="42" spans="1:18" x14ac:dyDescent="0.25">
      <c r="A42" t="s">
        <v>1420</v>
      </c>
      <c r="B42">
        <v>80101</v>
      </c>
      <c r="C42">
        <v>10588</v>
      </c>
      <c r="D42" t="s">
        <v>2395</v>
      </c>
      <c r="E42">
        <v>10</v>
      </c>
      <c r="H42" t="s">
        <v>1498</v>
      </c>
      <c r="I42" t="s">
        <v>598</v>
      </c>
      <c r="N42" t="s">
        <v>1392</v>
      </c>
      <c r="O42" t="s">
        <v>1392</v>
      </c>
      <c r="P42">
        <v>88260</v>
      </c>
      <c r="Q42">
        <v>10260</v>
      </c>
      <c r="R42" t="s">
        <v>2406</v>
      </c>
    </row>
    <row r="43" spans="1:18" x14ac:dyDescent="0.25">
      <c r="A43" t="s">
        <v>1421</v>
      </c>
      <c r="B43">
        <v>75300</v>
      </c>
      <c r="C43">
        <v>10600</v>
      </c>
      <c r="D43" t="s">
        <v>2376</v>
      </c>
      <c r="E43">
        <v>3</v>
      </c>
      <c r="H43" t="s">
        <v>2086</v>
      </c>
      <c r="I43" t="s">
        <v>599</v>
      </c>
      <c r="N43" t="s">
        <v>1412</v>
      </c>
      <c r="O43" t="s">
        <v>2453</v>
      </c>
      <c r="P43">
        <v>72246</v>
      </c>
      <c r="Q43">
        <v>10448</v>
      </c>
      <c r="R43" t="s">
        <v>2391</v>
      </c>
    </row>
    <row r="44" spans="1:18" x14ac:dyDescent="0.25">
      <c r="A44" t="s">
        <v>1422</v>
      </c>
      <c r="B44">
        <v>88320</v>
      </c>
      <c r="C44">
        <v>10626</v>
      </c>
      <c r="D44" t="s">
        <v>2442</v>
      </c>
      <c r="E44">
        <v>8</v>
      </c>
      <c r="H44" t="s">
        <v>1499</v>
      </c>
      <c r="I44" t="s">
        <v>600</v>
      </c>
      <c r="N44" t="s">
        <v>1389</v>
      </c>
      <c r="O44" t="s">
        <v>2454</v>
      </c>
      <c r="P44">
        <v>77226</v>
      </c>
      <c r="Q44">
        <v>10227</v>
      </c>
      <c r="R44" t="s">
        <v>2382</v>
      </c>
    </row>
    <row r="45" spans="1:18" x14ac:dyDescent="0.25">
      <c r="A45" t="s">
        <v>1423</v>
      </c>
      <c r="B45">
        <v>74250</v>
      </c>
      <c r="C45">
        <v>10634</v>
      </c>
      <c r="D45" t="s">
        <v>2391</v>
      </c>
      <c r="E45">
        <v>4</v>
      </c>
      <c r="H45" t="s">
        <v>1500</v>
      </c>
      <c r="I45" t="s">
        <v>601</v>
      </c>
      <c r="N45" t="s">
        <v>1447</v>
      </c>
      <c r="O45" t="s">
        <v>2455</v>
      </c>
      <c r="P45">
        <v>71223</v>
      </c>
      <c r="Q45">
        <v>11592</v>
      </c>
      <c r="R45" t="s">
        <v>2424</v>
      </c>
    </row>
    <row r="46" spans="1:18" x14ac:dyDescent="0.25">
      <c r="A46" t="s">
        <v>1424</v>
      </c>
      <c r="B46">
        <v>88000</v>
      </c>
      <c r="C46">
        <v>11410</v>
      </c>
      <c r="D46" t="s">
        <v>2406</v>
      </c>
      <c r="E46">
        <v>7</v>
      </c>
      <c r="H46" t="s">
        <v>1501</v>
      </c>
      <c r="I46" t="s">
        <v>602</v>
      </c>
      <c r="N46" t="s">
        <v>1411</v>
      </c>
      <c r="O46" t="s">
        <v>2456</v>
      </c>
      <c r="P46">
        <v>70204</v>
      </c>
      <c r="Q46">
        <v>11487</v>
      </c>
      <c r="R46" t="s">
        <v>2380</v>
      </c>
    </row>
    <row r="47" spans="1:18" x14ac:dyDescent="0.25">
      <c r="A47" t="s">
        <v>1425</v>
      </c>
      <c r="B47">
        <v>88390</v>
      </c>
      <c r="C47">
        <v>10685</v>
      </c>
      <c r="D47" t="s">
        <v>2406</v>
      </c>
      <c r="E47">
        <v>7</v>
      </c>
      <c r="H47" t="s">
        <v>2087</v>
      </c>
      <c r="I47" t="s">
        <v>603</v>
      </c>
      <c r="N47" t="s">
        <v>1394</v>
      </c>
      <c r="O47" t="s">
        <v>1394</v>
      </c>
      <c r="P47">
        <v>74203</v>
      </c>
      <c r="Q47">
        <v>11266</v>
      </c>
      <c r="R47" t="s">
        <v>2391</v>
      </c>
    </row>
    <row r="48" spans="1:18" x14ac:dyDescent="0.25">
      <c r="A48" t="s">
        <v>1426</v>
      </c>
      <c r="B48">
        <v>72290</v>
      </c>
      <c r="C48">
        <v>10774</v>
      </c>
      <c r="D48" t="s">
        <v>2380</v>
      </c>
      <c r="E48">
        <v>6</v>
      </c>
      <c r="H48" t="s">
        <v>1502</v>
      </c>
      <c r="I48" t="s">
        <v>604</v>
      </c>
      <c r="N48" t="s">
        <v>1404</v>
      </c>
      <c r="O48" t="s">
        <v>2457</v>
      </c>
      <c r="P48">
        <v>75328</v>
      </c>
      <c r="Q48">
        <v>11479</v>
      </c>
      <c r="R48" t="s">
        <v>2376</v>
      </c>
    </row>
    <row r="49" spans="1:18" x14ac:dyDescent="0.25">
      <c r="A49" t="s">
        <v>1427</v>
      </c>
      <c r="B49">
        <v>76290</v>
      </c>
      <c r="C49">
        <v>11525</v>
      </c>
      <c r="D49" t="s">
        <v>2428</v>
      </c>
      <c r="E49">
        <v>2</v>
      </c>
      <c r="H49" t="s">
        <v>1503</v>
      </c>
      <c r="I49" t="s">
        <v>605</v>
      </c>
      <c r="N49" t="s">
        <v>1395</v>
      </c>
      <c r="O49" t="s">
        <v>1395</v>
      </c>
      <c r="P49">
        <v>70210</v>
      </c>
      <c r="Q49">
        <v>11274</v>
      </c>
      <c r="R49" t="s">
        <v>2380</v>
      </c>
    </row>
    <row r="50" spans="1:18" x14ac:dyDescent="0.25">
      <c r="A50" t="s">
        <v>1428</v>
      </c>
      <c r="B50">
        <v>71340</v>
      </c>
      <c r="C50">
        <v>10715</v>
      </c>
      <c r="D50" t="s">
        <v>2391</v>
      </c>
      <c r="E50">
        <v>4</v>
      </c>
      <c r="H50" t="s">
        <v>2088</v>
      </c>
      <c r="I50" t="s">
        <v>606</v>
      </c>
      <c r="N50" t="s">
        <v>1446</v>
      </c>
      <c r="O50" t="s">
        <v>2458</v>
      </c>
      <c r="P50">
        <v>72278</v>
      </c>
      <c r="Q50">
        <v>11061</v>
      </c>
      <c r="R50" t="s">
        <v>2380</v>
      </c>
    </row>
    <row r="51" spans="1:18" x14ac:dyDescent="0.25">
      <c r="A51" t="s">
        <v>1429</v>
      </c>
      <c r="B51">
        <v>76270</v>
      </c>
      <c r="C51">
        <v>11533</v>
      </c>
      <c r="D51" t="s">
        <v>2428</v>
      </c>
      <c r="E51">
        <v>2</v>
      </c>
      <c r="H51" t="s">
        <v>1504</v>
      </c>
      <c r="I51" t="s">
        <v>607</v>
      </c>
      <c r="N51" t="s">
        <v>1432</v>
      </c>
      <c r="O51" t="s">
        <v>2459</v>
      </c>
      <c r="P51">
        <v>88446</v>
      </c>
      <c r="Q51">
        <v>10766</v>
      </c>
      <c r="R51" t="s">
        <v>2406</v>
      </c>
    </row>
    <row r="52" spans="1:18" x14ac:dyDescent="0.25">
      <c r="A52" t="s">
        <v>1430</v>
      </c>
      <c r="B52">
        <v>73290</v>
      </c>
      <c r="C52">
        <v>11576</v>
      </c>
      <c r="D52" t="s">
        <v>2637</v>
      </c>
      <c r="E52">
        <v>5</v>
      </c>
      <c r="H52" t="s">
        <v>1505</v>
      </c>
      <c r="I52" t="s">
        <v>608</v>
      </c>
      <c r="N52" t="s">
        <v>1396</v>
      </c>
      <c r="O52" t="s">
        <v>1396</v>
      </c>
      <c r="P52">
        <v>76233</v>
      </c>
      <c r="Q52">
        <v>11282</v>
      </c>
      <c r="R52" t="s">
        <v>2428</v>
      </c>
    </row>
    <row r="53" spans="1:18" x14ac:dyDescent="0.25">
      <c r="A53" t="s">
        <v>1431</v>
      </c>
      <c r="B53">
        <v>88240</v>
      </c>
      <c r="C53">
        <v>10731</v>
      </c>
      <c r="D53" t="s">
        <v>2442</v>
      </c>
      <c r="E53">
        <v>8</v>
      </c>
      <c r="H53" t="s">
        <v>2089</v>
      </c>
      <c r="I53" t="s">
        <v>609</v>
      </c>
      <c r="N53" t="s">
        <v>1390</v>
      </c>
      <c r="O53" t="s">
        <v>2460</v>
      </c>
      <c r="P53">
        <v>88305</v>
      </c>
      <c r="Q53">
        <v>10243</v>
      </c>
      <c r="R53" t="s">
        <v>2406</v>
      </c>
    </row>
    <row r="54" spans="1:18" x14ac:dyDescent="0.25">
      <c r="A54" t="s">
        <v>1432</v>
      </c>
      <c r="B54">
        <v>88440</v>
      </c>
      <c r="C54">
        <v>10766</v>
      </c>
      <c r="D54" t="s">
        <v>2406</v>
      </c>
      <c r="E54">
        <v>7</v>
      </c>
      <c r="H54" t="s">
        <v>1506</v>
      </c>
      <c r="I54" t="s">
        <v>610</v>
      </c>
      <c r="N54" t="s">
        <v>1429</v>
      </c>
      <c r="O54" t="s">
        <v>2461</v>
      </c>
      <c r="P54">
        <v>76274</v>
      </c>
      <c r="Q54">
        <v>11533</v>
      </c>
      <c r="R54" t="s">
        <v>2428</v>
      </c>
    </row>
    <row r="55" spans="1:18" x14ac:dyDescent="0.25">
      <c r="A55" t="s">
        <v>1433</v>
      </c>
      <c r="B55">
        <v>88370</v>
      </c>
      <c r="C55">
        <v>11304</v>
      </c>
      <c r="D55" t="s">
        <v>2406</v>
      </c>
      <c r="E55">
        <v>7</v>
      </c>
      <c r="H55" t="s">
        <v>1507</v>
      </c>
      <c r="I55" t="s">
        <v>611</v>
      </c>
      <c r="N55" t="s">
        <v>1405</v>
      </c>
      <c r="O55" t="s">
        <v>2462</v>
      </c>
      <c r="P55">
        <v>76257</v>
      </c>
      <c r="Q55">
        <v>10391</v>
      </c>
      <c r="R55" t="s">
        <v>2376</v>
      </c>
    </row>
    <row r="56" spans="1:18" x14ac:dyDescent="0.25">
      <c r="A56" t="s">
        <v>1434</v>
      </c>
      <c r="B56">
        <v>79260</v>
      </c>
      <c r="C56">
        <v>11541</v>
      </c>
      <c r="D56" t="s">
        <v>2382</v>
      </c>
      <c r="E56">
        <v>1</v>
      </c>
      <c r="H56" t="s">
        <v>2090</v>
      </c>
      <c r="I56" t="s">
        <v>612</v>
      </c>
      <c r="N56" t="s">
        <v>1452</v>
      </c>
      <c r="O56" t="s">
        <v>2463</v>
      </c>
      <c r="P56">
        <v>71305</v>
      </c>
      <c r="Q56">
        <v>11126</v>
      </c>
      <c r="R56" t="s">
        <v>2391</v>
      </c>
    </row>
    <row r="57" spans="1:18" x14ac:dyDescent="0.25">
      <c r="A57" t="s">
        <v>1435</v>
      </c>
      <c r="B57">
        <v>75411</v>
      </c>
      <c r="C57">
        <v>11312</v>
      </c>
      <c r="D57" t="s">
        <v>2376</v>
      </c>
      <c r="E57">
        <v>3</v>
      </c>
      <c r="H57" t="s">
        <v>1508</v>
      </c>
      <c r="I57" t="s">
        <v>613</v>
      </c>
      <c r="N57" t="s">
        <v>1434</v>
      </c>
      <c r="O57" t="s">
        <v>2464</v>
      </c>
      <c r="P57">
        <v>79266</v>
      </c>
      <c r="Q57">
        <v>11541</v>
      </c>
      <c r="R57" t="s">
        <v>2382</v>
      </c>
    </row>
    <row r="58" spans="1:18" x14ac:dyDescent="0.25">
      <c r="A58" t="s">
        <v>1436</v>
      </c>
      <c r="B58">
        <v>71000</v>
      </c>
      <c r="C58">
        <v>10839</v>
      </c>
      <c r="D58" t="s">
        <v>2424</v>
      </c>
      <c r="E58">
        <v>9</v>
      </c>
      <c r="H58" t="s">
        <v>2091</v>
      </c>
      <c r="I58" t="s">
        <v>614</v>
      </c>
      <c r="N58" t="s">
        <v>1406</v>
      </c>
      <c r="O58" t="s">
        <v>2465</v>
      </c>
      <c r="P58">
        <v>88343</v>
      </c>
      <c r="Q58">
        <v>10405</v>
      </c>
      <c r="R58" t="s">
        <v>2442</v>
      </c>
    </row>
    <row r="59" spans="1:18" x14ac:dyDescent="0.25">
      <c r="A59" t="s">
        <v>1437</v>
      </c>
      <c r="B59">
        <v>71000</v>
      </c>
      <c r="C59">
        <v>10871</v>
      </c>
      <c r="D59" t="s">
        <v>2424</v>
      </c>
      <c r="E59">
        <v>9</v>
      </c>
      <c r="H59" t="s">
        <v>1509</v>
      </c>
      <c r="I59" t="s">
        <v>615</v>
      </c>
      <c r="N59" t="s">
        <v>1427</v>
      </c>
      <c r="O59" t="s">
        <v>2466</v>
      </c>
      <c r="P59">
        <v>76297</v>
      </c>
      <c r="Q59">
        <v>11525</v>
      </c>
      <c r="R59" t="s">
        <v>2428</v>
      </c>
    </row>
    <row r="60" spans="1:18" x14ac:dyDescent="0.25">
      <c r="A60" t="s">
        <v>1438</v>
      </c>
      <c r="B60">
        <v>71000</v>
      </c>
      <c r="C60">
        <v>11568</v>
      </c>
      <c r="D60" t="s">
        <v>2424</v>
      </c>
      <c r="E60">
        <v>9</v>
      </c>
      <c r="H60" t="s">
        <v>1510</v>
      </c>
      <c r="I60" t="s">
        <v>616</v>
      </c>
      <c r="N60" t="s">
        <v>1397</v>
      </c>
      <c r="O60" t="s">
        <v>1397</v>
      </c>
      <c r="P60">
        <v>70220</v>
      </c>
      <c r="Q60">
        <v>10294</v>
      </c>
      <c r="R60" t="s">
        <v>2380</v>
      </c>
    </row>
    <row r="61" spans="1:18" x14ac:dyDescent="0.25">
      <c r="A61" t="s">
        <v>1439</v>
      </c>
      <c r="B61">
        <v>71000</v>
      </c>
      <c r="C61">
        <v>11584</v>
      </c>
      <c r="D61" t="s">
        <v>2424</v>
      </c>
      <c r="E61">
        <v>9</v>
      </c>
      <c r="H61" t="s">
        <v>2092</v>
      </c>
      <c r="I61" t="s">
        <v>617</v>
      </c>
      <c r="N61" t="s">
        <v>1424</v>
      </c>
      <c r="O61" t="s">
        <v>2467</v>
      </c>
      <c r="P61">
        <v>88215</v>
      </c>
      <c r="Q61">
        <v>11410</v>
      </c>
      <c r="R61" t="s">
        <v>2406</v>
      </c>
    </row>
    <row r="62" spans="1:18" x14ac:dyDescent="0.25">
      <c r="A62" t="s">
        <v>1440</v>
      </c>
      <c r="B62">
        <v>75350</v>
      </c>
      <c r="C62">
        <v>10987</v>
      </c>
      <c r="D62" t="s">
        <v>2376</v>
      </c>
      <c r="E62">
        <v>3</v>
      </c>
      <c r="H62" t="s">
        <v>2093</v>
      </c>
      <c r="I62" t="s">
        <v>618</v>
      </c>
      <c r="N62" t="s">
        <v>1406</v>
      </c>
      <c r="O62" t="s">
        <v>2468</v>
      </c>
      <c r="P62">
        <v>88344</v>
      </c>
      <c r="Q62">
        <v>10405</v>
      </c>
      <c r="R62" t="s">
        <v>2442</v>
      </c>
    </row>
    <row r="63" spans="1:18" x14ac:dyDescent="0.25">
      <c r="A63" t="s">
        <v>1441</v>
      </c>
      <c r="B63">
        <v>88360</v>
      </c>
      <c r="C63">
        <v>11606</v>
      </c>
      <c r="D63" t="s">
        <v>2406</v>
      </c>
      <c r="E63">
        <v>7</v>
      </c>
      <c r="H63" t="s">
        <v>1511</v>
      </c>
      <c r="I63" t="s">
        <v>619</v>
      </c>
      <c r="N63" t="s">
        <v>1398</v>
      </c>
      <c r="O63" t="s">
        <v>1398</v>
      </c>
      <c r="P63">
        <v>80260</v>
      </c>
      <c r="Q63">
        <v>11614</v>
      </c>
      <c r="R63" t="s">
        <v>2395</v>
      </c>
    </row>
    <row r="64" spans="1:18" x14ac:dyDescent="0.25">
      <c r="A64" t="s">
        <v>1442</v>
      </c>
      <c r="B64">
        <v>88220</v>
      </c>
      <c r="C64">
        <v>10570</v>
      </c>
      <c r="D64" t="s">
        <v>2442</v>
      </c>
      <c r="E64">
        <v>8</v>
      </c>
      <c r="H64" t="s">
        <v>1512</v>
      </c>
      <c r="I64" t="s">
        <v>620</v>
      </c>
      <c r="N64" t="s">
        <v>1386</v>
      </c>
      <c r="O64" t="s">
        <v>2469</v>
      </c>
      <c r="P64">
        <v>70237</v>
      </c>
      <c r="Q64">
        <v>10197</v>
      </c>
      <c r="R64" t="s">
        <v>2380</v>
      </c>
    </row>
    <row r="65" spans="1:18" x14ac:dyDescent="0.25">
      <c r="A65" t="s">
        <v>1443</v>
      </c>
      <c r="B65">
        <v>75414</v>
      </c>
      <c r="C65">
        <v>11339</v>
      </c>
      <c r="D65" t="s">
        <v>2376</v>
      </c>
      <c r="E65">
        <v>3</v>
      </c>
      <c r="H65" t="s">
        <v>2094</v>
      </c>
      <c r="I65" t="s">
        <v>621</v>
      </c>
      <c r="N65" t="s">
        <v>1440</v>
      </c>
      <c r="O65" t="s">
        <v>2470</v>
      </c>
      <c r="P65">
        <v>75358</v>
      </c>
      <c r="Q65">
        <v>10987</v>
      </c>
      <c r="R65" t="s">
        <v>2376</v>
      </c>
    </row>
    <row r="66" spans="1:18" x14ac:dyDescent="0.25">
      <c r="A66" t="s">
        <v>1444</v>
      </c>
      <c r="B66">
        <v>74260</v>
      </c>
      <c r="C66">
        <v>11045</v>
      </c>
      <c r="D66" t="s">
        <v>2391</v>
      </c>
      <c r="E66">
        <v>4</v>
      </c>
      <c r="H66" t="s">
        <v>1513</v>
      </c>
      <c r="I66" t="s">
        <v>622</v>
      </c>
      <c r="N66" t="s">
        <v>1421</v>
      </c>
      <c r="O66" t="s">
        <v>2471</v>
      </c>
      <c r="P66">
        <v>75308</v>
      </c>
      <c r="Q66">
        <v>10600</v>
      </c>
      <c r="R66" t="s">
        <v>2376</v>
      </c>
    </row>
    <row r="67" spans="1:18" x14ac:dyDescent="0.25">
      <c r="A67" t="s">
        <v>1445</v>
      </c>
      <c r="B67">
        <v>80240</v>
      </c>
      <c r="C67">
        <v>10308</v>
      </c>
      <c r="D67" t="s">
        <v>2395</v>
      </c>
      <c r="E67">
        <v>10</v>
      </c>
      <c r="H67" t="s">
        <v>1514</v>
      </c>
      <c r="I67" t="s">
        <v>623</v>
      </c>
      <c r="N67" t="s">
        <v>1458</v>
      </c>
      <c r="O67" t="s">
        <v>2472</v>
      </c>
      <c r="P67">
        <v>75274</v>
      </c>
      <c r="Q67">
        <v>11215</v>
      </c>
      <c r="R67" t="s">
        <v>2376</v>
      </c>
    </row>
    <row r="68" spans="1:18" x14ac:dyDescent="0.25">
      <c r="A68" t="s">
        <v>1446</v>
      </c>
      <c r="B68">
        <v>72270</v>
      </c>
      <c r="C68">
        <v>11061</v>
      </c>
      <c r="D68" t="s">
        <v>2380</v>
      </c>
      <c r="E68">
        <v>6</v>
      </c>
      <c r="H68" t="s">
        <v>1515</v>
      </c>
      <c r="I68" t="s">
        <v>624</v>
      </c>
      <c r="N68" t="s">
        <v>1458</v>
      </c>
      <c r="O68" t="s">
        <v>2473</v>
      </c>
      <c r="P68">
        <v>75273</v>
      </c>
      <c r="Q68">
        <v>11215</v>
      </c>
      <c r="R68" t="s">
        <v>2376</v>
      </c>
    </row>
    <row r="69" spans="1:18" x14ac:dyDescent="0.25">
      <c r="A69" t="s">
        <v>1447</v>
      </c>
      <c r="B69">
        <v>71220</v>
      </c>
      <c r="C69">
        <v>11592</v>
      </c>
      <c r="D69" t="s">
        <v>2424</v>
      </c>
      <c r="E69">
        <v>9</v>
      </c>
      <c r="H69" t="s">
        <v>1516</v>
      </c>
      <c r="I69" t="s">
        <v>625</v>
      </c>
      <c r="N69" t="s">
        <v>1442</v>
      </c>
      <c r="O69" t="s">
        <v>2474</v>
      </c>
      <c r="P69">
        <v>88342</v>
      </c>
      <c r="Q69">
        <v>10570</v>
      </c>
      <c r="R69" t="s">
        <v>2442</v>
      </c>
    </row>
    <row r="70" spans="1:18" x14ac:dyDescent="0.25">
      <c r="A70" t="s">
        <v>1448</v>
      </c>
      <c r="B70">
        <v>75000</v>
      </c>
      <c r="C70">
        <v>11088</v>
      </c>
      <c r="D70" t="s">
        <v>2376</v>
      </c>
      <c r="E70">
        <v>3</v>
      </c>
      <c r="H70" t="s">
        <v>1517</v>
      </c>
      <c r="I70" t="s">
        <v>626</v>
      </c>
      <c r="N70" t="s">
        <v>1458</v>
      </c>
      <c r="O70" t="s">
        <v>2475</v>
      </c>
      <c r="P70">
        <v>75272</v>
      </c>
      <c r="Q70">
        <v>11215</v>
      </c>
      <c r="R70" t="s">
        <v>2376</v>
      </c>
    </row>
    <row r="71" spans="1:18" x14ac:dyDescent="0.25">
      <c r="A71" t="s">
        <v>1449</v>
      </c>
      <c r="B71">
        <v>74230</v>
      </c>
      <c r="C71">
        <v>11622</v>
      </c>
      <c r="D71" t="s">
        <v>2391</v>
      </c>
      <c r="E71">
        <v>4</v>
      </c>
      <c r="H71" t="s">
        <v>1518</v>
      </c>
      <c r="I71" t="s">
        <v>627</v>
      </c>
      <c r="N71" t="s">
        <v>1434</v>
      </c>
      <c r="O71" t="s">
        <v>2476</v>
      </c>
      <c r="P71">
        <v>79264</v>
      </c>
      <c r="Q71">
        <v>11541</v>
      </c>
      <c r="R71" t="s">
        <v>2382</v>
      </c>
    </row>
    <row r="72" spans="1:18" x14ac:dyDescent="0.25">
      <c r="A72" t="s">
        <v>1450</v>
      </c>
      <c r="B72">
        <v>71330</v>
      </c>
      <c r="C72">
        <v>11100</v>
      </c>
      <c r="D72" t="s">
        <v>2391</v>
      </c>
      <c r="E72">
        <v>4</v>
      </c>
      <c r="H72" t="s">
        <v>1519</v>
      </c>
      <c r="I72" t="s">
        <v>628</v>
      </c>
      <c r="N72" t="s">
        <v>1400</v>
      </c>
      <c r="O72" t="s">
        <v>1400</v>
      </c>
      <c r="P72">
        <v>71270</v>
      </c>
      <c r="Q72">
        <v>10324</v>
      </c>
      <c r="R72" t="s">
        <v>2380</v>
      </c>
    </row>
    <row r="73" spans="1:18" x14ac:dyDescent="0.25">
      <c r="A73" t="s">
        <v>1451</v>
      </c>
      <c r="B73">
        <v>77230</v>
      </c>
      <c r="C73">
        <v>11118</v>
      </c>
      <c r="D73" t="s">
        <v>2382</v>
      </c>
      <c r="E73">
        <v>1</v>
      </c>
      <c r="H73" t="s">
        <v>2095</v>
      </c>
      <c r="I73" t="s">
        <v>629</v>
      </c>
      <c r="N73" t="s">
        <v>1390</v>
      </c>
      <c r="O73" t="s">
        <v>2477</v>
      </c>
      <c r="P73">
        <v>88306</v>
      </c>
      <c r="Q73">
        <v>10243</v>
      </c>
      <c r="R73" t="s">
        <v>2406</v>
      </c>
    </row>
    <row r="74" spans="1:18" x14ac:dyDescent="0.25">
      <c r="A74" t="s">
        <v>1452</v>
      </c>
      <c r="B74">
        <v>71300</v>
      </c>
      <c r="C74">
        <v>11126</v>
      </c>
      <c r="D74" t="s">
        <v>2391</v>
      </c>
      <c r="E74">
        <v>4</v>
      </c>
      <c r="H74" t="s">
        <v>2096</v>
      </c>
      <c r="I74" t="s">
        <v>630</v>
      </c>
      <c r="N74" t="s">
        <v>1401</v>
      </c>
      <c r="O74" t="s">
        <v>1401</v>
      </c>
      <c r="P74">
        <v>80230</v>
      </c>
      <c r="Q74">
        <v>10359</v>
      </c>
      <c r="R74" t="s">
        <v>2395</v>
      </c>
    </row>
    <row r="75" spans="1:18" x14ac:dyDescent="0.25">
      <c r="A75" t="s">
        <v>1453</v>
      </c>
      <c r="B75">
        <v>72250</v>
      </c>
      <c r="C75">
        <v>11142</v>
      </c>
      <c r="D75" t="s">
        <v>2380</v>
      </c>
      <c r="E75">
        <v>6</v>
      </c>
      <c r="H75" t="s">
        <v>1520</v>
      </c>
      <c r="I75" t="s">
        <v>631</v>
      </c>
      <c r="N75" t="s">
        <v>1423</v>
      </c>
      <c r="O75" t="s">
        <v>2478</v>
      </c>
      <c r="P75">
        <v>74258</v>
      </c>
      <c r="Q75">
        <v>10634</v>
      </c>
      <c r="R75" t="s">
        <v>2391</v>
      </c>
    </row>
    <row r="76" spans="1:18" x14ac:dyDescent="0.25">
      <c r="A76" t="s">
        <v>1454</v>
      </c>
      <c r="B76">
        <v>71320</v>
      </c>
      <c r="C76">
        <v>10928</v>
      </c>
      <c r="D76" t="s">
        <v>2424</v>
      </c>
      <c r="E76">
        <v>9</v>
      </c>
      <c r="H76" t="s">
        <v>1521</v>
      </c>
      <c r="I76" t="s">
        <v>632</v>
      </c>
      <c r="N76" t="s">
        <v>1410</v>
      </c>
      <c r="O76" t="s">
        <v>2479</v>
      </c>
      <c r="P76">
        <v>88422</v>
      </c>
      <c r="Q76">
        <v>10421</v>
      </c>
      <c r="R76" t="s">
        <v>2406</v>
      </c>
    </row>
    <row r="77" spans="1:18" x14ac:dyDescent="0.25">
      <c r="A77" t="s">
        <v>1455</v>
      </c>
      <c r="B77">
        <v>72220</v>
      </c>
      <c r="C77">
        <v>11177</v>
      </c>
      <c r="D77" t="s">
        <v>2391</v>
      </c>
      <c r="E77">
        <v>4</v>
      </c>
      <c r="H77" t="s">
        <v>1522</v>
      </c>
      <c r="I77" t="s">
        <v>633</v>
      </c>
      <c r="N77" t="s">
        <v>1400</v>
      </c>
      <c r="O77" t="s">
        <v>2480</v>
      </c>
      <c r="P77">
        <v>71275</v>
      </c>
      <c r="Q77">
        <v>10324</v>
      </c>
      <c r="R77" t="s">
        <v>2380</v>
      </c>
    </row>
    <row r="78" spans="1:18" x14ac:dyDescent="0.25">
      <c r="A78" t="s">
        <v>1456</v>
      </c>
      <c r="B78">
        <v>72000</v>
      </c>
      <c r="C78">
        <v>11185</v>
      </c>
      <c r="D78" t="s">
        <v>2391</v>
      </c>
      <c r="E78">
        <v>4</v>
      </c>
      <c r="H78" t="s">
        <v>1523</v>
      </c>
      <c r="I78" t="s">
        <v>634</v>
      </c>
      <c r="N78" t="s">
        <v>1402</v>
      </c>
      <c r="O78" t="s">
        <v>1402</v>
      </c>
      <c r="P78">
        <v>73101</v>
      </c>
      <c r="Q78">
        <v>11452</v>
      </c>
      <c r="R78" t="s">
        <v>2637</v>
      </c>
    </row>
    <row r="79" spans="1:18" x14ac:dyDescent="0.25">
      <c r="A79" t="s">
        <v>1457</v>
      </c>
      <c r="B79">
        <v>72230</v>
      </c>
      <c r="C79">
        <v>11207</v>
      </c>
      <c r="D79" t="s">
        <v>2391</v>
      </c>
      <c r="E79">
        <v>4</v>
      </c>
      <c r="H79" t="s">
        <v>2097</v>
      </c>
      <c r="I79" t="s">
        <v>635</v>
      </c>
      <c r="N79" t="s">
        <v>1427</v>
      </c>
      <c r="O79" t="s">
        <v>2481</v>
      </c>
      <c r="P79">
        <v>76296</v>
      </c>
      <c r="Q79">
        <v>11525</v>
      </c>
      <c r="R79" t="s">
        <v>2428</v>
      </c>
    </row>
    <row r="80" spans="1:18" x14ac:dyDescent="0.25">
      <c r="A80" t="s">
        <v>1458</v>
      </c>
      <c r="B80">
        <v>75270</v>
      </c>
      <c r="C80">
        <v>11215</v>
      </c>
      <c r="D80" t="s">
        <v>2376</v>
      </c>
      <c r="E80">
        <v>3</v>
      </c>
      <c r="H80" t="s">
        <v>1524</v>
      </c>
      <c r="I80" t="s">
        <v>636</v>
      </c>
      <c r="N80" t="s">
        <v>1389</v>
      </c>
      <c r="O80" t="s">
        <v>2482</v>
      </c>
      <c r="P80">
        <v>77222</v>
      </c>
      <c r="Q80">
        <v>10227</v>
      </c>
      <c r="R80" t="s">
        <v>2382</v>
      </c>
    </row>
    <row r="81" spans="8:18" x14ac:dyDescent="0.25">
      <c r="H81" t="s">
        <v>1525</v>
      </c>
      <c r="I81" t="s">
        <v>637</v>
      </c>
      <c r="N81" t="s">
        <v>1448</v>
      </c>
      <c r="O81" t="s">
        <v>2483</v>
      </c>
      <c r="P81">
        <v>75208</v>
      </c>
      <c r="Q81">
        <v>11088</v>
      </c>
      <c r="R81" t="s">
        <v>2376</v>
      </c>
    </row>
    <row r="82" spans="8:18" x14ac:dyDescent="0.25">
      <c r="H82" t="s">
        <v>1526</v>
      </c>
      <c r="I82" t="s">
        <v>638</v>
      </c>
      <c r="N82" t="s">
        <v>1403</v>
      </c>
      <c r="O82" t="s">
        <v>1403</v>
      </c>
      <c r="P82">
        <v>70240</v>
      </c>
      <c r="Q82">
        <v>10375</v>
      </c>
      <c r="R82" t="s">
        <v>2380</v>
      </c>
    </row>
    <row r="83" spans="8:18" x14ac:dyDescent="0.25">
      <c r="H83" t="s">
        <v>2098</v>
      </c>
      <c r="I83" t="s">
        <v>639</v>
      </c>
      <c r="N83" t="s">
        <v>1432</v>
      </c>
      <c r="O83" t="s">
        <v>2484</v>
      </c>
      <c r="P83">
        <v>88443</v>
      </c>
      <c r="Q83">
        <v>10766</v>
      </c>
      <c r="R83" t="s">
        <v>2406</v>
      </c>
    </row>
    <row r="84" spans="8:18" x14ac:dyDescent="0.25">
      <c r="H84" t="s">
        <v>1527</v>
      </c>
      <c r="I84" t="s">
        <v>640</v>
      </c>
      <c r="N84" t="s">
        <v>1404</v>
      </c>
      <c r="O84" t="s">
        <v>1404</v>
      </c>
      <c r="P84">
        <v>75320</v>
      </c>
      <c r="Q84">
        <v>11479</v>
      </c>
      <c r="R84" t="s">
        <v>2376</v>
      </c>
    </row>
    <row r="85" spans="8:18" x14ac:dyDescent="0.25">
      <c r="H85" t="s">
        <v>1528</v>
      </c>
      <c r="I85" t="s">
        <v>641</v>
      </c>
      <c r="N85" t="s">
        <v>1386</v>
      </c>
      <c r="O85" t="s">
        <v>2485</v>
      </c>
      <c r="P85">
        <v>70233</v>
      </c>
      <c r="Q85">
        <v>10197</v>
      </c>
      <c r="R85" t="s">
        <v>2380</v>
      </c>
    </row>
    <row r="86" spans="8:18" x14ac:dyDescent="0.25">
      <c r="H86" t="s">
        <v>2099</v>
      </c>
      <c r="I86" t="s">
        <v>642</v>
      </c>
      <c r="N86" t="s">
        <v>1458</v>
      </c>
      <c r="O86" t="s">
        <v>2486</v>
      </c>
      <c r="P86">
        <v>75276</v>
      </c>
      <c r="Q86">
        <v>11215</v>
      </c>
      <c r="R86" t="s">
        <v>2376</v>
      </c>
    </row>
    <row r="87" spans="8:18" x14ac:dyDescent="0.25">
      <c r="H87" t="s">
        <v>1529</v>
      </c>
      <c r="I87" t="s">
        <v>643</v>
      </c>
      <c r="N87" t="s">
        <v>1425</v>
      </c>
      <c r="O87" t="s">
        <v>2487</v>
      </c>
      <c r="P87">
        <v>88392</v>
      </c>
      <c r="Q87">
        <v>10685</v>
      </c>
      <c r="R87" t="s">
        <v>2406</v>
      </c>
    </row>
    <row r="88" spans="8:18" x14ac:dyDescent="0.25">
      <c r="H88" t="s">
        <v>1530</v>
      </c>
      <c r="I88" t="s">
        <v>644</v>
      </c>
      <c r="N88" t="s">
        <v>1405</v>
      </c>
      <c r="O88" t="s">
        <v>1405</v>
      </c>
      <c r="P88">
        <v>76250</v>
      </c>
      <c r="Q88">
        <v>10391</v>
      </c>
      <c r="R88" t="s">
        <v>2376</v>
      </c>
    </row>
    <row r="89" spans="8:18" x14ac:dyDescent="0.25">
      <c r="H89" t="s">
        <v>2100</v>
      </c>
      <c r="I89" t="s">
        <v>645</v>
      </c>
      <c r="N89" t="s">
        <v>1396</v>
      </c>
      <c r="O89" t="s">
        <v>2488</v>
      </c>
      <c r="P89">
        <v>76234</v>
      </c>
      <c r="Q89">
        <v>11282</v>
      </c>
      <c r="R89" t="s">
        <v>2428</v>
      </c>
    </row>
    <row r="90" spans="8:18" x14ac:dyDescent="0.25">
      <c r="H90" t="s">
        <v>1531</v>
      </c>
      <c r="I90" t="s">
        <v>646</v>
      </c>
      <c r="N90" t="s">
        <v>1406</v>
      </c>
      <c r="O90" t="s">
        <v>1406</v>
      </c>
      <c r="P90">
        <v>88340</v>
      </c>
      <c r="Q90">
        <v>10405</v>
      </c>
      <c r="R90" t="s">
        <v>2442</v>
      </c>
    </row>
    <row r="91" spans="8:18" x14ac:dyDescent="0.25">
      <c r="H91" t="s">
        <v>1532</v>
      </c>
      <c r="I91" t="s">
        <v>647</v>
      </c>
      <c r="N91" t="s">
        <v>1420</v>
      </c>
      <c r="O91" t="s">
        <v>2489</v>
      </c>
      <c r="P91">
        <v>80205</v>
      </c>
      <c r="Q91">
        <v>10588</v>
      </c>
      <c r="R91" t="s">
        <v>2395</v>
      </c>
    </row>
    <row r="92" spans="8:18" x14ac:dyDescent="0.25">
      <c r="H92" t="s">
        <v>2101</v>
      </c>
      <c r="I92" t="s">
        <v>648</v>
      </c>
      <c r="N92" t="s">
        <v>1446</v>
      </c>
      <c r="O92" t="s">
        <v>2490</v>
      </c>
      <c r="P92">
        <v>72277</v>
      </c>
      <c r="Q92">
        <v>11061</v>
      </c>
      <c r="R92" t="s">
        <v>2380</v>
      </c>
    </row>
    <row r="93" spans="8:18" x14ac:dyDescent="0.25">
      <c r="H93" t="s">
        <v>1533</v>
      </c>
      <c r="I93" t="s">
        <v>649</v>
      </c>
      <c r="N93" t="s">
        <v>1407</v>
      </c>
      <c r="O93" t="s">
        <v>1407</v>
      </c>
      <c r="P93">
        <v>71240</v>
      </c>
      <c r="Q93">
        <v>10847</v>
      </c>
      <c r="R93" t="s">
        <v>2424</v>
      </c>
    </row>
    <row r="94" spans="8:18" x14ac:dyDescent="0.25">
      <c r="H94" t="s">
        <v>1534</v>
      </c>
      <c r="I94" t="s">
        <v>650</v>
      </c>
      <c r="N94" t="s">
        <v>1455</v>
      </c>
      <c r="O94" t="s">
        <v>2491</v>
      </c>
      <c r="P94">
        <v>72225</v>
      </c>
      <c r="Q94">
        <v>11177</v>
      </c>
      <c r="R94" t="s">
        <v>2391</v>
      </c>
    </row>
    <row r="95" spans="8:18" x14ac:dyDescent="0.25">
      <c r="H95" t="s">
        <v>1535</v>
      </c>
      <c r="I95" t="s">
        <v>651</v>
      </c>
      <c r="N95" t="s">
        <v>1412</v>
      </c>
      <c r="O95" t="s">
        <v>2492</v>
      </c>
      <c r="P95">
        <v>72245</v>
      </c>
      <c r="Q95">
        <v>10448</v>
      </c>
      <c r="R95" t="s">
        <v>2391</v>
      </c>
    </row>
    <row r="96" spans="8:18" x14ac:dyDescent="0.25">
      <c r="H96" t="s">
        <v>2102</v>
      </c>
      <c r="I96" t="s">
        <v>652</v>
      </c>
      <c r="N96" t="s">
        <v>1446</v>
      </c>
      <c r="O96" t="s">
        <v>2493</v>
      </c>
      <c r="P96">
        <v>72281</v>
      </c>
      <c r="Q96">
        <v>11061</v>
      </c>
      <c r="R96" t="s">
        <v>2380</v>
      </c>
    </row>
    <row r="97" spans="8:18" x14ac:dyDescent="0.25">
      <c r="H97" t="s">
        <v>1536</v>
      </c>
      <c r="I97" t="s">
        <v>653</v>
      </c>
      <c r="N97" t="s">
        <v>1441</v>
      </c>
      <c r="O97" t="s">
        <v>2494</v>
      </c>
      <c r="P97">
        <v>88368</v>
      </c>
      <c r="Q97">
        <v>11606</v>
      </c>
      <c r="R97" t="s">
        <v>2406</v>
      </c>
    </row>
    <row r="98" spans="8:18" x14ac:dyDescent="0.25">
      <c r="H98" t="s">
        <v>1537</v>
      </c>
      <c r="I98" t="s">
        <v>654</v>
      </c>
      <c r="N98" t="s">
        <v>1425</v>
      </c>
      <c r="O98" t="s">
        <v>2495</v>
      </c>
      <c r="P98">
        <v>88395</v>
      </c>
      <c r="Q98">
        <v>10685</v>
      </c>
      <c r="R98" t="s">
        <v>2406</v>
      </c>
    </row>
    <row r="99" spans="8:18" x14ac:dyDescent="0.25">
      <c r="H99" t="s">
        <v>1538</v>
      </c>
      <c r="I99" t="s">
        <v>655</v>
      </c>
      <c r="N99" t="s">
        <v>1448</v>
      </c>
      <c r="O99" t="s">
        <v>2496</v>
      </c>
      <c r="P99">
        <v>75216</v>
      </c>
      <c r="Q99">
        <v>11088</v>
      </c>
      <c r="R99" t="s">
        <v>2376</v>
      </c>
    </row>
    <row r="100" spans="8:18" x14ac:dyDescent="0.25">
      <c r="H100" t="s">
        <v>1539</v>
      </c>
      <c r="I100" t="s">
        <v>656</v>
      </c>
      <c r="N100" t="s">
        <v>1425</v>
      </c>
      <c r="O100" t="s">
        <v>2497</v>
      </c>
      <c r="P100">
        <v>88394</v>
      </c>
      <c r="Q100">
        <v>10685</v>
      </c>
      <c r="R100" t="s">
        <v>2406</v>
      </c>
    </row>
    <row r="101" spans="8:18" x14ac:dyDescent="0.25">
      <c r="H101" t="s">
        <v>1540</v>
      </c>
      <c r="I101" t="s">
        <v>657</v>
      </c>
      <c r="N101" t="s">
        <v>1408</v>
      </c>
      <c r="O101" t="s">
        <v>1408</v>
      </c>
      <c r="P101">
        <v>71210</v>
      </c>
      <c r="Q101">
        <v>11550</v>
      </c>
      <c r="R101" t="s">
        <v>2424</v>
      </c>
    </row>
    <row r="102" spans="8:18" x14ac:dyDescent="0.25">
      <c r="H102" t="s">
        <v>1541</v>
      </c>
      <c r="I102" t="s">
        <v>658</v>
      </c>
      <c r="N102" t="s">
        <v>1409</v>
      </c>
      <c r="O102" t="s">
        <v>1409</v>
      </c>
      <c r="P102">
        <v>71380</v>
      </c>
      <c r="Q102">
        <v>10863</v>
      </c>
      <c r="R102" t="s">
        <v>2424</v>
      </c>
    </row>
    <row r="103" spans="8:18" x14ac:dyDescent="0.25">
      <c r="H103" t="s">
        <v>1542</v>
      </c>
      <c r="I103" t="s">
        <v>659</v>
      </c>
      <c r="N103" t="s">
        <v>1402</v>
      </c>
      <c r="O103" t="s">
        <v>2498</v>
      </c>
      <c r="P103">
        <v>73208</v>
      </c>
      <c r="Q103">
        <v>11452</v>
      </c>
      <c r="R103" t="s">
        <v>2637</v>
      </c>
    </row>
    <row r="104" spans="8:18" x14ac:dyDescent="0.25">
      <c r="H104" t="s">
        <v>2103</v>
      </c>
      <c r="I104" t="s">
        <v>660</v>
      </c>
      <c r="N104" t="s">
        <v>1381</v>
      </c>
      <c r="O104" t="s">
        <v>2499</v>
      </c>
      <c r="P104">
        <v>77208</v>
      </c>
      <c r="Q104">
        <v>10049</v>
      </c>
      <c r="R104" t="s">
        <v>2382</v>
      </c>
    </row>
    <row r="105" spans="8:18" x14ac:dyDescent="0.25">
      <c r="H105" t="s">
        <v>1543</v>
      </c>
      <c r="I105" t="s">
        <v>661</v>
      </c>
      <c r="N105" t="s">
        <v>1410</v>
      </c>
      <c r="O105" t="s">
        <v>1410</v>
      </c>
      <c r="P105">
        <v>88420</v>
      </c>
      <c r="Q105">
        <v>10421</v>
      </c>
      <c r="R105" t="s">
        <v>2406</v>
      </c>
    </row>
    <row r="106" spans="8:18" x14ac:dyDescent="0.25">
      <c r="H106" t="s">
        <v>1544</v>
      </c>
      <c r="I106" t="s">
        <v>662</v>
      </c>
      <c r="N106" t="s">
        <v>1411</v>
      </c>
      <c r="O106" t="s">
        <v>1411</v>
      </c>
      <c r="P106">
        <v>70101</v>
      </c>
      <c r="Q106">
        <v>11487</v>
      </c>
      <c r="R106" t="s">
        <v>2380</v>
      </c>
    </row>
    <row r="107" spans="8:18" x14ac:dyDescent="0.25">
      <c r="H107" t="s">
        <v>2104</v>
      </c>
      <c r="I107" t="s">
        <v>663</v>
      </c>
      <c r="N107" t="s">
        <v>1456</v>
      </c>
      <c r="O107" t="s">
        <v>2500</v>
      </c>
      <c r="P107">
        <v>72215</v>
      </c>
      <c r="Q107">
        <v>11185</v>
      </c>
      <c r="R107" t="s">
        <v>2391</v>
      </c>
    </row>
    <row r="108" spans="8:18" x14ac:dyDescent="0.25">
      <c r="H108" t="s">
        <v>1545</v>
      </c>
      <c r="I108" t="s">
        <v>664</v>
      </c>
      <c r="N108" t="s">
        <v>1442</v>
      </c>
      <c r="O108" t="s">
        <v>2501</v>
      </c>
      <c r="P108">
        <v>88224</v>
      </c>
      <c r="Q108">
        <v>10570</v>
      </c>
      <c r="R108" t="s">
        <v>2442</v>
      </c>
    </row>
    <row r="109" spans="8:18" x14ac:dyDescent="0.25">
      <c r="H109" t="s">
        <v>1546</v>
      </c>
      <c r="I109" t="s">
        <v>665</v>
      </c>
      <c r="N109" t="s">
        <v>1444</v>
      </c>
      <c r="O109" t="s">
        <v>2502</v>
      </c>
      <c r="P109">
        <v>74264</v>
      </c>
      <c r="Q109">
        <v>11045</v>
      </c>
      <c r="R109" t="s">
        <v>2391</v>
      </c>
    </row>
    <row r="110" spans="8:18" x14ac:dyDescent="0.25">
      <c r="H110" t="s">
        <v>1547</v>
      </c>
      <c r="I110" t="s">
        <v>666</v>
      </c>
      <c r="N110" t="s">
        <v>1382</v>
      </c>
      <c r="O110" t="s">
        <v>2503</v>
      </c>
      <c r="P110">
        <v>77241</v>
      </c>
      <c r="Q110">
        <v>11428</v>
      </c>
      <c r="R110" t="s">
        <v>2382</v>
      </c>
    </row>
    <row r="111" spans="8:18" x14ac:dyDescent="0.25">
      <c r="H111" t="s">
        <v>1548</v>
      </c>
      <c r="I111" t="s">
        <v>667</v>
      </c>
      <c r="N111" t="s">
        <v>1387</v>
      </c>
      <c r="O111" t="s">
        <v>2504</v>
      </c>
      <c r="P111">
        <v>72264</v>
      </c>
      <c r="Q111">
        <v>10219</v>
      </c>
      <c r="R111" t="s">
        <v>2380</v>
      </c>
    </row>
    <row r="112" spans="8:18" x14ac:dyDescent="0.25">
      <c r="H112" t="s">
        <v>1549</v>
      </c>
      <c r="I112" t="s">
        <v>668</v>
      </c>
      <c r="N112" t="s">
        <v>1412</v>
      </c>
      <c r="O112" t="s">
        <v>1412</v>
      </c>
      <c r="P112">
        <v>72240</v>
      </c>
      <c r="Q112">
        <v>10448</v>
      </c>
      <c r="R112" t="s">
        <v>2391</v>
      </c>
    </row>
    <row r="113" spans="8:18" x14ac:dyDescent="0.25">
      <c r="H113" t="s">
        <v>1550</v>
      </c>
      <c r="I113" t="s">
        <v>669</v>
      </c>
      <c r="N113" t="s">
        <v>1413</v>
      </c>
      <c r="O113" t="s">
        <v>1413</v>
      </c>
      <c r="P113">
        <v>75260</v>
      </c>
      <c r="Q113">
        <v>11495</v>
      </c>
      <c r="R113" t="s">
        <v>2376</v>
      </c>
    </row>
    <row r="114" spans="8:18" x14ac:dyDescent="0.25">
      <c r="H114" t="s">
        <v>1551</v>
      </c>
      <c r="I114" t="s">
        <v>670</v>
      </c>
      <c r="N114" t="s">
        <v>1381</v>
      </c>
      <c r="O114" t="s">
        <v>2505</v>
      </c>
      <c r="P114">
        <v>77204</v>
      </c>
      <c r="Q114">
        <v>10049</v>
      </c>
      <c r="R114" t="s">
        <v>2382</v>
      </c>
    </row>
    <row r="115" spans="8:18" x14ac:dyDescent="0.25">
      <c r="H115" t="s">
        <v>1552</v>
      </c>
      <c r="I115" t="s">
        <v>671</v>
      </c>
      <c r="N115" t="s">
        <v>1387</v>
      </c>
      <c r="O115" t="s">
        <v>2506</v>
      </c>
      <c r="P115">
        <v>72265</v>
      </c>
      <c r="Q115">
        <v>10219</v>
      </c>
      <c r="R115" t="s">
        <v>2380</v>
      </c>
    </row>
    <row r="116" spans="8:18" x14ac:dyDescent="0.25">
      <c r="H116" t="s">
        <v>2105</v>
      </c>
      <c r="I116" t="s">
        <v>672</v>
      </c>
      <c r="N116" t="s">
        <v>1386</v>
      </c>
      <c r="O116" t="s">
        <v>2507</v>
      </c>
      <c r="P116">
        <v>70235</v>
      </c>
      <c r="Q116">
        <v>10197</v>
      </c>
      <c r="R116" t="s">
        <v>2380</v>
      </c>
    </row>
    <row r="117" spans="8:18" x14ac:dyDescent="0.25">
      <c r="H117" t="s">
        <v>1553</v>
      </c>
      <c r="I117" t="s">
        <v>673</v>
      </c>
      <c r="N117" t="s">
        <v>1446</v>
      </c>
      <c r="O117" t="s">
        <v>2508</v>
      </c>
      <c r="P117">
        <v>72284</v>
      </c>
      <c r="Q117">
        <v>11061</v>
      </c>
      <c r="R117" t="s">
        <v>2380</v>
      </c>
    </row>
    <row r="118" spans="8:18" x14ac:dyDescent="0.25">
      <c r="H118" t="s">
        <v>1554</v>
      </c>
      <c r="I118" t="s">
        <v>674</v>
      </c>
      <c r="N118" t="s">
        <v>1445</v>
      </c>
      <c r="O118" t="s">
        <v>2509</v>
      </c>
      <c r="P118">
        <v>80246</v>
      </c>
      <c r="Q118">
        <v>10308</v>
      </c>
      <c r="R118" t="s">
        <v>2395</v>
      </c>
    </row>
    <row r="119" spans="8:18" x14ac:dyDescent="0.25">
      <c r="H119" t="s">
        <v>1555</v>
      </c>
      <c r="I119" t="s">
        <v>675</v>
      </c>
      <c r="N119" t="s">
        <v>1414</v>
      </c>
      <c r="O119" t="s">
        <v>1414</v>
      </c>
      <c r="P119">
        <v>71250</v>
      </c>
      <c r="Q119">
        <v>10472</v>
      </c>
      <c r="R119" t="s">
        <v>2380</v>
      </c>
    </row>
    <row r="120" spans="8:18" x14ac:dyDescent="0.25">
      <c r="H120" t="s">
        <v>2106</v>
      </c>
      <c r="I120" t="s">
        <v>676</v>
      </c>
      <c r="N120" t="s">
        <v>1448</v>
      </c>
      <c r="O120" t="s">
        <v>2510</v>
      </c>
      <c r="P120">
        <v>75211</v>
      </c>
      <c r="Q120">
        <v>11088</v>
      </c>
      <c r="R120" t="s">
        <v>2376</v>
      </c>
    </row>
    <row r="121" spans="8:18" x14ac:dyDescent="0.25">
      <c r="H121" t="s">
        <v>1556</v>
      </c>
      <c r="I121" t="s">
        <v>677</v>
      </c>
      <c r="N121" t="s">
        <v>1415</v>
      </c>
      <c r="O121" t="s">
        <v>1415</v>
      </c>
      <c r="P121">
        <v>75280</v>
      </c>
      <c r="Q121">
        <v>10499</v>
      </c>
      <c r="R121" t="s">
        <v>2376</v>
      </c>
    </row>
    <row r="122" spans="8:18" x14ac:dyDescent="0.25">
      <c r="H122" t="s">
        <v>1557</v>
      </c>
      <c r="I122" t="s">
        <v>678</v>
      </c>
      <c r="N122" t="s">
        <v>1422</v>
      </c>
      <c r="O122" t="s">
        <v>2511</v>
      </c>
      <c r="P122">
        <v>88324</v>
      </c>
      <c r="Q122">
        <v>10626</v>
      </c>
      <c r="R122" t="s">
        <v>2442</v>
      </c>
    </row>
    <row r="123" spans="8:18" x14ac:dyDescent="0.25">
      <c r="H123" t="s">
        <v>1558</v>
      </c>
      <c r="I123" t="s">
        <v>679</v>
      </c>
      <c r="N123" t="s">
        <v>1393</v>
      </c>
      <c r="O123" t="s">
        <v>2512</v>
      </c>
      <c r="P123">
        <v>74207</v>
      </c>
      <c r="Q123">
        <v>11258</v>
      </c>
      <c r="R123" t="s">
        <v>2376</v>
      </c>
    </row>
    <row r="124" spans="8:18" x14ac:dyDescent="0.25">
      <c r="H124" t="s">
        <v>1559</v>
      </c>
      <c r="I124" t="s">
        <v>680</v>
      </c>
      <c r="N124" t="s">
        <v>1416</v>
      </c>
      <c r="O124" t="s">
        <v>1416</v>
      </c>
      <c r="P124">
        <v>79280</v>
      </c>
      <c r="Q124">
        <v>11509</v>
      </c>
      <c r="R124" t="s">
        <v>2382</v>
      </c>
    </row>
    <row r="125" spans="8:18" x14ac:dyDescent="0.25">
      <c r="H125" t="s">
        <v>1560</v>
      </c>
      <c r="I125" t="s">
        <v>681</v>
      </c>
      <c r="N125" t="s">
        <v>1442</v>
      </c>
      <c r="O125" t="s">
        <v>2513</v>
      </c>
      <c r="P125">
        <v>88226</v>
      </c>
      <c r="Q125">
        <v>10570</v>
      </c>
      <c r="R125" t="s">
        <v>2442</v>
      </c>
    </row>
    <row r="126" spans="8:18" x14ac:dyDescent="0.25">
      <c r="H126" t="s">
        <v>1561</v>
      </c>
      <c r="I126" t="s">
        <v>682</v>
      </c>
      <c r="N126" t="s">
        <v>1445</v>
      </c>
      <c r="O126" t="s">
        <v>2514</v>
      </c>
      <c r="P126">
        <v>80244</v>
      </c>
      <c r="Q126">
        <v>10308</v>
      </c>
      <c r="R126" t="s">
        <v>2395</v>
      </c>
    </row>
    <row r="127" spans="8:18" x14ac:dyDescent="0.25">
      <c r="H127" t="s">
        <v>1562</v>
      </c>
      <c r="I127" t="s">
        <v>683</v>
      </c>
      <c r="N127" t="s">
        <v>1417</v>
      </c>
      <c r="O127" t="s">
        <v>1417</v>
      </c>
      <c r="P127">
        <v>88400</v>
      </c>
      <c r="Q127">
        <v>10529</v>
      </c>
      <c r="R127" t="s">
        <v>2406</v>
      </c>
    </row>
    <row r="128" spans="8:18" x14ac:dyDescent="0.25">
      <c r="H128" t="s">
        <v>2107</v>
      </c>
      <c r="I128" t="s">
        <v>684</v>
      </c>
      <c r="N128" t="s">
        <v>1388</v>
      </c>
      <c r="O128" t="s">
        <v>2515</v>
      </c>
      <c r="P128">
        <v>77249</v>
      </c>
      <c r="Q128">
        <v>11240</v>
      </c>
      <c r="R128" t="s">
        <v>2382</v>
      </c>
    </row>
    <row r="129" spans="8:18" x14ac:dyDescent="0.25">
      <c r="H129" t="s">
        <v>2108</v>
      </c>
      <c r="I129" t="s">
        <v>685</v>
      </c>
      <c r="N129" t="s">
        <v>1423</v>
      </c>
      <c r="O129" t="s">
        <v>2516</v>
      </c>
      <c r="P129">
        <v>74253</v>
      </c>
      <c r="Q129">
        <v>10634</v>
      </c>
      <c r="R129" t="s">
        <v>2391</v>
      </c>
    </row>
    <row r="130" spans="8:18" x14ac:dyDescent="0.25">
      <c r="H130" t="s">
        <v>1563</v>
      </c>
      <c r="I130" t="s">
        <v>686</v>
      </c>
      <c r="N130" t="s">
        <v>1429</v>
      </c>
      <c r="O130" t="s">
        <v>2517</v>
      </c>
      <c r="P130">
        <v>76276</v>
      </c>
      <c r="Q130">
        <v>11533</v>
      </c>
      <c r="R130" t="s">
        <v>2428</v>
      </c>
    </row>
    <row r="131" spans="8:18" x14ac:dyDescent="0.25">
      <c r="H131" t="s">
        <v>1564</v>
      </c>
      <c r="I131" t="s">
        <v>687</v>
      </c>
      <c r="N131" t="s">
        <v>1455</v>
      </c>
      <c r="O131" t="s">
        <v>2518</v>
      </c>
      <c r="P131">
        <v>72226</v>
      </c>
      <c r="Q131">
        <v>11177</v>
      </c>
      <c r="R131" t="s">
        <v>2391</v>
      </c>
    </row>
    <row r="132" spans="8:18" x14ac:dyDescent="0.25">
      <c r="H132" t="s">
        <v>1565</v>
      </c>
      <c r="I132" t="s">
        <v>688</v>
      </c>
      <c r="N132" t="s">
        <v>1412</v>
      </c>
      <c r="O132" t="s">
        <v>2519</v>
      </c>
      <c r="P132">
        <v>72244</v>
      </c>
      <c r="Q132">
        <v>10448</v>
      </c>
      <c r="R132" t="s">
        <v>2391</v>
      </c>
    </row>
    <row r="133" spans="8:18" x14ac:dyDescent="0.25">
      <c r="H133" t="s">
        <v>1566</v>
      </c>
      <c r="I133" t="s">
        <v>689</v>
      </c>
      <c r="N133" t="s">
        <v>1416</v>
      </c>
      <c r="O133" t="s">
        <v>2520</v>
      </c>
      <c r="P133">
        <v>79284</v>
      </c>
      <c r="Q133">
        <v>11509</v>
      </c>
      <c r="R133" t="s">
        <v>2382</v>
      </c>
    </row>
    <row r="134" spans="8:18" x14ac:dyDescent="0.25">
      <c r="H134" t="s">
        <v>1567</v>
      </c>
      <c r="I134" t="s">
        <v>690</v>
      </c>
      <c r="N134" t="s">
        <v>1418</v>
      </c>
      <c r="O134" t="s">
        <v>1418</v>
      </c>
      <c r="P134">
        <v>71260</v>
      </c>
      <c r="Q134">
        <v>10545</v>
      </c>
      <c r="R134" t="s">
        <v>2380</v>
      </c>
    </row>
    <row r="135" spans="8:18" x14ac:dyDescent="0.25">
      <c r="H135" t="s">
        <v>1568</v>
      </c>
      <c r="I135" t="s">
        <v>691</v>
      </c>
      <c r="N135" t="s">
        <v>1383</v>
      </c>
      <c r="O135" t="s">
        <v>2521</v>
      </c>
      <c r="P135">
        <v>77253</v>
      </c>
      <c r="Q135">
        <v>11436</v>
      </c>
      <c r="R135" t="s">
        <v>2382</v>
      </c>
    </row>
    <row r="136" spans="8:18" x14ac:dyDescent="0.25">
      <c r="H136" t="s">
        <v>2109</v>
      </c>
      <c r="I136" t="s">
        <v>692</v>
      </c>
      <c r="N136" t="s">
        <v>1424</v>
      </c>
      <c r="O136" t="s">
        <v>2522</v>
      </c>
      <c r="P136">
        <v>88203</v>
      </c>
      <c r="Q136">
        <v>11410</v>
      </c>
      <c r="R136" t="s">
        <v>2406</v>
      </c>
    </row>
    <row r="137" spans="8:18" x14ac:dyDescent="0.25">
      <c r="H137" t="s">
        <v>1569</v>
      </c>
      <c r="I137" t="s">
        <v>693</v>
      </c>
      <c r="N137" t="s">
        <v>1381</v>
      </c>
      <c r="O137" t="s">
        <v>2523</v>
      </c>
      <c r="P137">
        <v>77206</v>
      </c>
      <c r="Q137">
        <v>10049</v>
      </c>
      <c r="R137" t="s">
        <v>2382</v>
      </c>
    </row>
    <row r="138" spans="8:18" x14ac:dyDescent="0.25">
      <c r="H138" t="s">
        <v>1570</v>
      </c>
      <c r="I138" t="s">
        <v>694</v>
      </c>
      <c r="N138" t="s">
        <v>1419</v>
      </c>
      <c r="O138" t="s">
        <v>1419</v>
      </c>
      <c r="P138">
        <v>80320</v>
      </c>
      <c r="Q138">
        <v>11517</v>
      </c>
      <c r="R138" t="s">
        <v>2395</v>
      </c>
    </row>
    <row r="139" spans="8:18" x14ac:dyDescent="0.25">
      <c r="H139" t="s">
        <v>2110</v>
      </c>
      <c r="I139" t="s">
        <v>695</v>
      </c>
      <c r="N139" t="s">
        <v>1414</v>
      </c>
      <c r="O139" t="s">
        <v>2524</v>
      </c>
      <c r="P139">
        <v>71254</v>
      </c>
      <c r="Q139">
        <v>10472</v>
      </c>
      <c r="R139" t="s">
        <v>2380</v>
      </c>
    </row>
    <row r="140" spans="8:18" x14ac:dyDescent="0.25">
      <c r="H140" t="s">
        <v>2111</v>
      </c>
      <c r="I140" t="s">
        <v>696</v>
      </c>
      <c r="N140" t="s">
        <v>1448</v>
      </c>
      <c r="O140" t="s">
        <v>2525</v>
      </c>
      <c r="P140">
        <v>75213</v>
      </c>
      <c r="Q140">
        <v>11088</v>
      </c>
      <c r="R140" t="s">
        <v>2376</v>
      </c>
    </row>
    <row r="141" spans="8:18" x14ac:dyDescent="0.25">
      <c r="H141" t="s">
        <v>1571</v>
      </c>
      <c r="I141" t="s">
        <v>697</v>
      </c>
      <c r="N141" t="s">
        <v>1420</v>
      </c>
      <c r="O141" t="s">
        <v>2526</v>
      </c>
      <c r="P141">
        <v>80204</v>
      </c>
      <c r="Q141">
        <v>10588</v>
      </c>
      <c r="R141" t="s">
        <v>2395</v>
      </c>
    </row>
    <row r="142" spans="8:18" x14ac:dyDescent="0.25">
      <c r="H142" t="s">
        <v>1572</v>
      </c>
      <c r="I142" t="s">
        <v>698</v>
      </c>
      <c r="N142" t="s">
        <v>1420</v>
      </c>
      <c r="O142" t="s">
        <v>1420</v>
      </c>
      <c r="P142">
        <v>80101</v>
      </c>
      <c r="Q142">
        <v>10588</v>
      </c>
      <c r="R142" t="s">
        <v>2395</v>
      </c>
    </row>
    <row r="143" spans="8:18" x14ac:dyDescent="0.25">
      <c r="H143" t="s">
        <v>1573</v>
      </c>
      <c r="I143" t="s">
        <v>699</v>
      </c>
      <c r="N143" t="s">
        <v>1421</v>
      </c>
      <c r="O143" t="s">
        <v>1421</v>
      </c>
      <c r="P143">
        <v>75300</v>
      </c>
      <c r="Q143">
        <v>10600</v>
      </c>
      <c r="R143" t="s">
        <v>2376</v>
      </c>
    </row>
    <row r="144" spans="8:18" x14ac:dyDescent="0.25">
      <c r="H144" t="s">
        <v>2112</v>
      </c>
      <c r="I144" t="s">
        <v>700</v>
      </c>
      <c r="N144" t="s">
        <v>1404</v>
      </c>
      <c r="O144" t="s">
        <v>2527</v>
      </c>
      <c r="P144">
        <v>75327</v>
      </c>
      <c r="Q144">
        <v>11479</v>
      </c>
      <c r="R144" t="s">
        <v>2376</v>
      </c>
    </row>
    <row r="145" spans="8:18" x14ac:dyDescent="0.25">
      <c r="H145" t="s">
        <v>1574</v>
      </c>
      <c r="I145" t="s">
        <v>701</v>
      </c>
      <c r="N145" t="s">
        <v>1420</v>
      </c>
      <c r="O145" t="s">
        <v>2528</v>
      </c>
      <c r="P145">
        <v>80203</v>
      </c>
      <c r="Q145">
        <v>10588</v>
      </c>
      <c r="R145" t="s">
        <v>2395</v>
      </c>
    </row>
    <row r="146" spans="8:18" x14ac:dyDescent="0.25">
      <c r="H146" t="s">
        <v>2113</v>
      </c>
      <c r="I146" t="s">
        <v>702</v>
      </c>
      <c r="N146" t="s">
        <v>1434</v>
      </c>
      <c r="O146" t="s">
        <v>2529</v>
      </c>
      <c r="P146">
        <v>79267</v>
      </c>
      <c r="Q146">
        <v>11541</v>
      </c>
      <c r="R146" t="s">
        <v>2382</v>
      </c>
    </row>
    <row r="147" spans="8:18" x14ac:dyDescent="0.25">
      <c r="H147" t="s">
        <v>1575</v>
      </c>
      <c r="I147" t="s">
        <v>703</v>
      </c>
      <c r="N147" t="s">
        <v>1448</v>
      </c>
      <c r="O147" t="s">
        <v>2530</v>
      </c>
      <c r="P147">
        <v>75214</v>
      </c>
      <c r="Q147">
        <v>11088</v>
      </c>
      <c r="R147" t="s">
        <v>2376</v>
      </c>
    </row>
    <row r="148" spans="8:18" x14ac:dyDescent="0.25">
      <c r="H148" t="s">
        <v>1576</v>
      </c>
      <c r="I148" t="s">
        <v>704</v>
      </c>
      <c r="N148" t="s">
        <v>1422</v>
      </c>
      <c r="O148" t="s">
        <v>1422</v>
      </c>
      <c r="P148">
        <v>88320</v>
      </c>
      <c r="Q148">
        <v>10626</v>
      </c>
      <c r="R148" t="s">
        <v>2442</v>
      </c>
    </row>
    <row r="149" spans="8:18" x14ac:dyDescent="0.25">
      <c r="H149" t="s">
        <v>1577</v>
      </c>
      <c r="I149" t="s">
        <v>705</v>
      </c>
      <c r="N149" t="s">
        <v>1442</v>
      </c>
      <c r="O149" t="s">
        <v>2531</v>
      </c>
      <c r="P149">
        <v>88223</v>
      </c>
      <c r="Q149">
        <v>10570</v>
      </c>
      <c r="R149" t="s">
        <v>2442</v>
      </c>
    </row>
    <row r="150" spans="8:18" x14ac:dyDescent="0.25">
      <c r="H150" t="s">
        <v>1578</v>
      </c>
      <c r="I150" t="s">
        <v>706</v>
      </c>
      <c r="N150" t="s">
        <v>1423</v>
      </c>
      <c r="O150" t="s">
        <v>1423</v>
      </c>
      <c r="P150">
        <v>74250</v>
      </c>
      <c r="Q150">
        <v>10634</v>
      </c>
      <c r="R150" t="s">
        <v>2391</v>
      </c>
    </row>
    <row r="151" spans="8:18" x14ac:dyDescent="0.25">
      <c r="H151" t="s">
        <v>1579</v>
      </c>
      <c r="I151" t="s">
        <v>707</v>
      </c>
      <c r="N151" t="s">
        <v>1451</v>
      </c>
      <c r="O151" t="s">
        <v>2532</v>
      </c>
      <c r="P151">
        <v>77235</v>
      </c>
      <c r="Q151">
        <v>11118</v>
      </c>
      <c r="R151" t="s">
        <v>2382</v>
      </c>
    </row>
    <row r="152" spans="8:18" x14ac:dyDescent="0.25">
      <c r="H152" t="s">
        <v>2114</v>
      </c>
      <c r="I152" t="s">
        <v>708</v>
      </c>
      <c r="N152" t="s">
        <v>1404</v>
      </c>
      <c r="O152" t="s">
        <v>2533</v>
      </c>
      <c r="P152">
        <v>75326</v>
      </c>
      <c r="Q152">
        <v>11479</v>
      </c>
      <c r="R152" t="s">
        <v>2376</v>
      </c>
    </row>
    <row r="153" spans="8:18" x14ac:dyDescent="0.25">
      <c r="H153" t="s">
        <v>2115</v>
      </c>
      <c r="I153" t="s">
        <v>709</v>
      </c>
      <c r="N153" t="s">
        <v>1429</v>
      </c>
      <c r="O153" t="s">
        <v>2534</v>
      </c>
      <c r="P153">
        <v>76271</v>
      </c>
      <c r="Q153">
        <v>11533</v>
      </c>
      <c r="R153" t="s">
        <v>2428</v>
      </c>
    </row>
    <row r="154" spans="8:18" x14ac:dyDescent="0.25">
      <c r="H154" t="s">
        <v>1580</v>
      </c>
      <c r="I154" t="s">
        <v>710</v>
      </c>
      <c r="N154" t="s">
        <v>1392</v>
      </c>
      <c r="O154" t="s">
        <v>2535</v>
      </c>
      <c r="P154">
        <v>88266</v>
      </c>
      <c r="Q154">
        <v>10260</v>
      </c>
      <c r="R154" t="s">
        <v>2406</v>
      </c>
    </row>
    <row r="155" spans="8:18" x14ac:dyDescent="0.25">
      <c r="H155" t="s">
        <v>1581</v>
      </c>
      <c r="I155" t="s">
        <v>711</v>
      </c>
      <c r="N155" t="s">
        <v>1446</v>
      </c>
      <c r="O155" t="s">
        <v>2536</v>
      </c>
      <c r="P155">
        <v>72282</v>
      </c>
      <c r="Q155">
        <v>11061</v>
      </c>
      <c r="R155" t="s">
        <v>2380</v>
      </c>
    </row>
    <row r="156" spans="8:18" x14ac:dyDescent="0.25">
      <c r="H156" t="s">
        <v>2116</v>
      </c>
      <c r="I156" t="s">
        <v>712</v>
      </c>
      <c r="N156" t="s">
        <v>1445</v>
      </c>
      <c r="O156" t="s">
        <v>2537</v>
      </c>
      <c r="P156">
        <v>80243</v>
      </c>
      <c r="Q156">
        <v>10308</v>
      </c>
      <c r="R156" t="s">
        <v>2395</v>
      </c>
    </row>
    <row r="157" spans="8:18" x14ac:dyDescent="0.25">
      <c r="H157" t="s">
        <v>1582</v>
      </c>
      <c r="I157" t="s">
        <v>713</v>
      </c>
      <c r="N157" t="s">
        <v>1404</v>
      </c>
      <c r="O157" t="s">
        <v>2538</v>
      </c>
      <c r="P157">
        <v>75329</v>
      </c>
      <c r="Q157">
        <v>11479</v>
      </c>
      <c r="R157" t="s">
        <v>2376</v>
      </c>
    </row>
    <row r="158" spans="8:18" x14ac:dyDescent="0.25">
      <c r="H158" t="s">
        <v>1583</v>
      </c>
      <c r="I158" t="s">
        <v>714</v>
      </c>
      <c r="N158" t="s">
        <v>1424</v>
      </c>
      <c r="O158" t="s">
        <v>1424</v>
      </c>
      <c r="P158">
        <v>88000</v>
      </c>
      <c r="Q158">
        <v>11410</v>
      </c>
      <c r="R158" t="s">
        <v>2406</v>
      </c>
    </row>
    <row r="159" spans="8:18" x14ac:dyDescent="0.25">
      <c r="H159" t="s">
        <v>1584</v>
      </c>
      <c r="I159" t="s">
        <v>715</v>
      </c>
      <c r="N159" t="s">
        <v>1448</v>
      </c>
      <c r="O159" t="s">
        <v>2539</v>
      </c>
      <c r="P159">
        <v>75212</v>
      </c>
      <c r="Q159">
        <v>11088</v>
      </c>
      <c r="R159" t="s">
        <v>2376</v>
      </c>
    </row>
    <row r="160" spans="8:18" x14ac:dyDescent="0.25">
      <c r="H160" t="s">
        <v>1585</v>
      </c>
      <c r="I160" t="s">
        <v>716</v>
      </c>
      <c r="N160" t="s">
        <v>1402</v>
      </c>
      <c r="O160" t="s">
        <v>2540</v>
      </c>
      <c r="P160">
        <v>73206</v>
      </c>
      <c r="Q160">
        <v>11452</v>
      </c>
      <c r="R160" t="s">
        <v>2637</v>
      </c>
    </row>
    <row r="161" spans="8:18" x14ac:dyDescent="0.25">
      <c r="H161" t="s">
        <v>1586</v>
      </c>
      <c r="I161" t="s">
        <v>717</v>
      </c>
      <c r="N161" t="s">
        <v>1456</v>
      </c>
      <c r="O161" t="s">
        <v>2541</v>
      </c>
      <c r="P161">
        <v>72212</v>
      </c>
      <c r="Q161">
        <v>11185</v>
      </c>
      <c r="R161" t="s">
        <v>2391</v>
      </c>
    </row>
    <row r="162" spans="8:18" x14ac:dyDescent="0.25">
      <c r="H162" t="s">
        <v>2117</v>
      </c>
      <c r="I162" t="s">
        <v>718</v>
      </c>
      <c r="N162" t="s">
        <v>1425</v>
      </c>
      <c r="O162" t="s">
        <v>1425</v>
      </c>
      <c r="P162">
        <v>88390</v>
      </c>
      <c r="Q162">
        <v>10685</v>
      </c>
      <c r="R162" t="s">
        <v>2406</v>
      </c>
    </row>
    <row r="163" spans="8:18" x14ac:dyDescent="0.25">
      <c r="H163" t="s">
        <v>2118</v>
      </c>
      <c r="I163" t="s">
        <v>719</v>
      </c>
      <c r="N163" t="s">
        <v>1409</v>
      </c>
      <c r="O163" t="s">
        <v>2542</v>
      </c>
      <c r="P163">
        <v>71383</v>
      </c>
      <c r="Q163">
        <v>10863</v>
      </c>
      <c r="R163" t="s">
        <v>2424</v>
      </c>
    </row>
    <row r="164" spans="8:18" x14ac:dyDescent="0.25">
      <c r="H164" t="s">
        <v>1587</v>
      </c>
      <c r="I164" t="s">
        <v>720</v>
      </c>
      <c r="N164" t="s">
        <v>1446</v>
      </c>
      <c r="O164" t="s">
        <v>2543</v>
      </c>
      <c r="P164">
        <v>72276</v>
      </c>
      <c r="Q164">
        <v>11061</v>
      </c>
      <c r="R164" t="s">
        <v>2380</v>
      </c>
    </row>
    <row r="165" spans="8:18" x14ac:dyDescent="0.25">
      <c r="H165" t="s">
        <v>1588</v>
      </c>
      <c r="I165" t="s">
        <v>721</v>
      </c>
      <c r="N165" t="s">
        <v>1423</v>
      </c>
      <c r="O165" t="s">
        <v>2544</v>
      </c>
      <c r="P165">
        <v>74254</v>
      </c>
      <c r="Q165">
        <v>10634</v>
      </c>
      <c r="R165" t="s">
        <v>2391</v>
      </c>
    </row>
    <row r="166" spans="8:18" x14ac:dyDescent="0.25">
      <c r="H166" t="s">
        <v>1589</v>
      </c>
      <c r="I166" t="s">
        <v>722</v>
      </c>
      <c r="N166" t="s">
        <v>1426</v>
      </c>
      <c r="O166" t="s">
        <v>1426</v>
      </c>
      <c r="P166">
        <v>72290</v>
      </c>
      <c r="Q166">
        <v>10774</v>
      </c>
      <c r="R166" t="s">
        <v>2380</v>
      </c>
    </row>
    <row r="167" spans="8:18" x14ac:dyDescent="0.25">
      <c r="H167" t="s">
        <v>1590</v>
      </c>
      <c r="I167" t="s">
        <v>723</v>
      </c>
      <c r="N167" t="s">
        <v>1397</v>
      </c>
      <c r="O167" t="s">
        <v>2545</v>
      </c>
      <c r="P167">
        <v>70225</v>
      </c>
      <c r="Q167">
        <v>10294</v>
      </c>
      <c r="R167" t="s">
        <v>2380</v>
      </c>
    </row>
    <row r="168" spans="8:18" x14ac:dyDescent="0.25">
      <c r="H168" t="s">
        <v>1591</v>
      </c>
      <c r="I168" t="s">
        <v>724</v>
      </c>
      <c r="N168" t="s">
        <v>1427</v>
      </c>
      <c r="O168" t="s">
        <v>1427</v>
      </c>
      <c r="P168">
        <v>76290</v>
      </c>
      <c r="Q168">
        <v>11525</v>
      </c>
      <c r="R168" t="s">
        <v>2428</v>
      </c>
    </row>
    <row r="169" spans="8:18" x14ac:dyDescent="0.25">
      <c r="H169" t="s">
        <v>2119</v>
      </c>
      <c r="I169" t="s">
        <v>725</v>
      </c>
      <c r="N169" t="s">
        <v>1428</v>
      </c>
      <c r="O169" t="s">
        <v>1428</v>
      </c>
      <c r="P169">
        <v>71340</v>
      </c>
      <c r="Q169">
        <v>10715</v>
      </c>
      <c r="R169" t="s">
        <v>2391</v>
      </c>
    </row>
    <row r="170" spans="8:18" x14ac:dyDescent="0.25">
      <c r="H170" t="s">
        <v>1592</v>
      </c>
      <c r="I170" t="s">
        <v>726</v>
      </c>
      <c r="N170" t="s">
        <v>1404</v>
      </c>
      <c r="O170" t="s">
        <v>2546</v>
      </c>
      <c r="P170">
        <v>75323</v>
      </c>
      <c r="Q170">
        <v>11479</v>
      </c>
      <c r="R170" t="s">
        <v>2376</v>
      </c>
    </row>
    <row r="171" spans="8:18" x14ac:dyDescent="0.25">
      <c r="H171" t="s">
        <v>1593</v>
      </c>
      <c r="I171" t="s">
        <v>727</v>
      </c>
      <c r="N171" t="s">
        <v>1429</v>
      </c>
      <c r="O171" t="s">
        <v>1429</v>
      </c>
      <c r="P171">
        <v>76270</v>
      </c>
      <c r="Q171">
        <v>11533</v>
      </c>
      <c r="R171" t="s">
        <v>2428</v>
      </c>
    </row>
    <row r="172" spans="8:18" x14ac:dyDescent="0.25">
      <c r="H172" t="s">
        <v>2120</v>
      </c>
      <c r="I172" t="s">
        <v>728</v>
      </c>
      <c r="N172" t="s">
        <v>1420</v>
      </c>
      <c r="O172" t="s">
        <v>2547</v>
      </c>
      <c r="P172">
        <v>80206</v>
      </c>
      <c r="Q172">
        <v>10588</v>
      </c>
      <c r="R172" t="s">
        <v>2395</v>
      </c>
    </row>
    <row r="173" spans="8:18" x14ac:dyDescent="0.25">
      <c r="H173" t="s">
        <v>2121</v>
      </c>
      <c r="I173" t="s">
        <v>729</v>
      </c>
      <c r="N173" t="s">
        <v>1389</v>
      </c>
      <c r="O173" t="s">
        <v>2548</v>
      </c>
      <c r="P173">
        <v>77228</v>
      </c>
      <c r="Q173">
        <v>10227</v>
      </c>
      <c r="R173" t="s">
        <v>2382</v>
      </c>
    </row>
    <row r="174" spans="8:18" x14ac:dyDescent="0.25">
      <c r="H174" t="s">
        <v>1594</v>
      </c>
      <c r="I174" t="s">
        <v>730</v>
      </c>
      <c r="N174" t="s">
        <v>1410</v>
      </c>
      <c r="O174" t="s">
        <v>2549</v>
      </c>
      <c r="P174">
        <v>88423</v>
      </c>
      <c r="Q174">
        <v>10421</v>
      </c>
      <c r="R174" t="s">
        <v>2406</v>
      </c>
    </row>
    <row r="175" spans="8:18" x14ac:dyDescent="0.25">
      <c r="H175" t="s">
        <v>1595</v>
      </c>
      <c r="I175" t="s">
        <v>731</v>
      </c>
      <c r="N175" t="s">
        <v>1429</v>
      </c>
      <c r="O175" t="s">
        <v>2550</v>
      </c>
      <c r="P175">
        <v>76279</v>
      </c>
      <c r="Q175">
        <v>11533</v>
      </c>
      <c r="R175" t="s">
        <v>2428</v>
      </c>
    </row>
    <row r="176" spans="8:18" x14ac:dyDescent="0.25">
      <c r="H176" t="s">
        <v>1596</v>
      </c>
      <c r="I176" t="s">
        <v>732</v>
      </c>
      <c r="N176" t="s">
        <v>1382</v>
      </c>
      <c r="O176" t="s">
        <v>2551</v>
      </c>
      <c r="P176">
        <v>77244</v>
      </c>
      <c r="Q176">
        <v>11428</v>
      </c>
      <c r="R176" t="s">
        <v>2382</v>
      </c>
    </row>
    <row r="177" spans="8:18" x14ac:dyDescent="0.25">
      <c r="H177" t="s">
        <v>1597</v>
      </c>
      <c r="I177" t="s">
        <v>733</v>
      </c>
      <c r="N177" t="s">
        <v>1457</v>
      </c>
      <c r="O177" t="s">
        <v>2552</v>
      </c>
      <c r="P177">
        <v>72238</v>
      </c>
      <c r="Q177">
        <v>11207</v>
      </c>
      <c r="R177" t="s">
        <v>2391</v>
      </c>
    </row>
    <row r="178" spans="8:18" x14ac:dyDescent="0.25">
      <c r="H178" t="s">
        <v>1598</v>
      </c>
      <c r="I178" t="s">
        <v>734</v>
      </c>
      <c r="N178" t="s">
        <v>1403</v>
      </c>
      <c r="O178" t="s">
        <v>2553</v>
      </c>
      <c r="P178">
        <v>70243</v>
      </c>
      <c r="Q178">
        <v>10375</v>
      </c>
      <c r="R178" t="s">
        <v>2380</v>
      </c>
    </row>
    <row r="179" spans="8:18" x14ac:dyDescent="0.25">
      <c r="H179" t="s">
        <v>1599</v>
      </c>
      <c r="I179" t="s">
        <v>735</v>
      </c>
      <c r="N179" t="s">
        <v>1430</v>
      </c>
      <c r="O179" t="s">
        <v>1430</v>
      </c>
      <c r="P179">
        <v>73290</v>
      </c>
      <c r="Q179">
        <v>11576</v>
      </c>
      <c r="R179" t="s">
        <v>2637</v>
      </c>
    </row>
    <row r="180" spans="8:18" x14ac:dyDescent="0.25">
      <c r="H180" t="s">
        <v>1600</v>
      </c>
      <c r="I180" t="s">
        <v>736</v>
      </c>
      <c r="N180" t="s">
        <v>1407</v>
      </c>
      <c r="O180" t="s">
        <v>2554</v>
      </c>
      <c r="P180">
        <v>71243</v>
      </c>
      <c r="Q180">
        <v>10847</v>
      </c>
      <c r="R180" t="s">
        <v>2424</v>
      </c>
    </row>
    <row r="181" spans="8:18" x14ac:dyDescent="0.25">
      <c r="H181" t="s">
        <v>1601</v>
      </c>
      <c r="I181" t="s">
        <v>737</v>
      </c>
      <c r="N181" t="s">
        <v>1389</v>
      </c>
      <c r="O181" t="s">
        <v>2555</v>
      </c>
      <c r="P181">
        <v>77227</v>
      </c>
      <c r="Q181">
        <v>10227</v>
      </c>
      <c r="R181" t="s">
        <v>2382</v>
      </c>
    </row>
    <row r="182" spans="8:18" x14ac:dyDescent="0.25">
      <c r="H182" t="s">
        <v>1602</v>
      </c>
      <c r="I182" t="s">
        <v>738</v>
      </c>
      <c r="N182" t="s">
        <v>1453</v>
      </c>
      <c r="O182" t="s">
        <v>2556</v>
      </c>
      <c r="P182">
        <v>72252</v>
      </c>
      <c r="Q182">
        <v>11142</v>
      </c>
      <c r="R182" t="s">
        <v>2380</v>
      </c>
    </row>
    <row r="183" spans="8:18" x14ac:dyDescent="0.25">
      <c r="H183" t="s">
        <v>2122</v>
      </c>
      <c r="I183" t="s">
        <v>739</v>
      </c>
      <c r="N183" t="s">
        <v>1420</v>
      </c>
      <c r="O183" t="s">
        <v>2557</v>
      </c>
      <c r="P183">
        <v>80209</v>
      </c>
      <c r="Q183">
        <v>10588</v>
      </c>
      <c r="R183" t="s">
        <v>2395</v>
      </c>
    </row>
    <row r="184" spans="8:18" x14ac:dyDescent="0.25">
      <c r="H184" t="s">
        <v>1603</v>
      </c>
      <c r="I184" t="s">
        <v>740</v>
      </c>
      <c r="N184" t="s">
        <v>1409</v>
      </c>
      <c r="O184" t="s">
        <v>2558</v>
      </c>
      <c r="P184">
        <v>71387</v>
      </c>
      <c r="Q184">
        <v>10863</v>
      </c>
      <c r="R184" t="s">
        <v>2424</v>
      </c>
    </row>
    <row r="185" spans="8:18" x14ac:dyDescent="0.25">
      <c r="H185" t="s">
        <v>1604</v>
      </c>
      <c r="I185" t="s">
        <v>741</v>
      </c>
      <c r="N185" t="s">
        <v>1417</v>
      </c>
      <c r="O185" t="s">
        <v>2559</v>
      </c>
      <c r="P185">
        <v>88403</v>
      </c>
      <c r="Q185">
        <v>10529</v>
      </c>
      <c r="R185" t="s">
        <v>2406</v>
      </c>
    </row>
    <row r="186" spans="8:18" x14ac:dyDescent="0.25">
      <c r="H186" t="s">
        <v>2123</v>
      </c>
      <c r="I186" t="s">
        <v>742</v>
      </c>
      <c r="N186" t="s">
        <v>1440</v>
      </c>
      <c r="O186" t="s">
        <v>2560</v>
      </c>
      <c r="P186">
        <v>75355</v>
      </c>
      <c r="Q186">
        <v>10987</v>
      </c>
      <c r="R186" t="s">
        <v>2376</v>
      </c>
    </row>
    <row r="187" spans="8:18" x14ac:dyDescent="0.25">
      <c r="H187" t="s">
        <v>1605</v>
      </c>
      <c r="I187" t="s">
        <v>743</v>
      </c>
      <c r="N187" t="s">
        <v>1424</v>
      </c>
      <c r="O187" t="s">
        <v>2561</v>
      </c>
      <c r="P187">
        <v>88206</v>
      </c>
      <c r="Q187">
        <v>11410</v>
      </c>
      <c r="R187" t="s">
        <v>2406</v>
      </c>
    </row>
    <row r="188" spans="8:18" x14ac:dyDescent="0.25">
      <c r="H188" t="s">
        <v>1606</v>
      </c>
      <c r="I188" t="s">
        <v>744</v>
      </c>
      <c r="N188" t="s">
        <v>1451</v>
      </c>
      <c r="O188" t="s">
        <v>2562</v>
      </c>
      <c r="P188">
        <v>77232</v>
      </c>
      <c r="Q188">
        <v>11118</v>
      </c>
      <c r="R188" t="s">
        <v>2382</v>
      </c>
    </row>
    <row r="189" spans="8:18" x14ac:dyDescent="0.25">
      <c r="H189" t="s">
        <v>1607</v>
      </c>
      <c r="I189" t="s">
        <v>745</v>
      </c>
      <c r="N189" t="s">
        <v>1381</v>
      </c>
      <c r="O189" t="s">
        <v>2563</v>
      </c>
      <c r="P189">
        <v>77209</v>
      </c>
      <c r="Q189">
        <v>10049</v>
      </c>
      <c r="R189" t="s">
        <v>2382</v>
      </c>
    </row>
    <row r="190" spans="8:18" x14ac:dyDescent="0.25">
      <c r="H190" t="s">
        <v>1608</v>
      </c>
      <c r="I190" t="s">
        <v>746</v>
      </c>
      <c r="N190" t="s">
        <v>1421</v>
      </c>
      <c r="O190" t="s">
        <v>2564</v>
      </c>
      <c r="P190">
        <v>75303</v>
      </c>
      <c r="Q190">
        <v>10600</v>
      </c>
      <c r="R190" t="s">
        <v>2376</v>
      </c>
    </row>
    <row r="191" spans="8:18" x14ac:dyDescent="0.25">
      <c r="H191" t="s">
        <v>1609</v>
      </c>
      <c r="I191" t="s">
        <v>747</v>
      </c>
      <c r="N191" t="s">
        <v>1431</v>
      </c>
      <c r="O191" t="s">
        <v>1431</v>
      </c>
      <c r="P191">
        <v>88240</v>
      </c>
      <c r="Q191">
        <v>10731</v>
      </c>
      <c r="R191" t="s">
        <v>2442</v>
      </c>
    </row>
    <row r="192" spans="8:18" x14ac:dyDescent="0.25">
      <c r="H192" t="s">
        <v>2124</v>
      </c>
      <c r="I192" t="s">
        <v>748</v>
      </c>
      <c r="N192" t="s">
        <v>1424</v>
      </c>
      <c r="O192" t="s">
        <v>2565</v>
      </c>
      <c r="P192">
        <v>88208</v>
      </c>
      <c r="Q192">
        <v>11410</v>
      </c>
      <c r="R192" t="s">
        <v>2406</v>
      </c>
    </row>
    <row r="193" spans="8:18" x14ac:dyDescent="0.25">
      <c r="H193" t="s">
        <v>1610</v>
      </c>
      <c r="I193" t="s">
        <v>749</v>
      </c>
      <c r="N193" t="s">
        <v>1383</v>
      </c>
      <c r="O193" t="s">
        <v>2566</v>
      </c>
      <c r="P193">
        <v>78435</v>
      </c>
      <c r="Q193">
        <v>11436</v>
      </c>
      <c r="R193" t="s">
        <v>2382</v>
      </c>
    </row>
    <row r="194" spans="8:18" x14ac:dyDescent="0.25">
      <c r="H194" t="s">
        <v>1611</v>
      </c>
      <c r="I194" t="s">
        <v>750</v>
      </c>
      <c r="N194" t="s">
        <v>1420</v>
      </c>
      <c r="O194" t="s">
        <v>2567</v>
      </c>
      <c r="P194">
        <v>80202</v>
      </c>
      <c r="Q194">
        <v>10588</v>
      </c>
      <c r="R194" t="s">
        <v>2395</v>
      </c>
    </row>
    <row r="195" spans="8:18" x14ac:dyDescent="0.25">
      <c r="H195" t="s">
        <v>2125</v>
      </c>
      <c r="I195" t="s">
        <v>751</v>
      </c>
      <c r="N195" t="s">
        <v>1445</v>
      </c>
      <c r="O195" t="s">
        <v>2568</v>
      </c>
      <c r="P195">
        <v>80245</v>
      </c>
      <c r="Q195">
        <v>10308</v>
      </c>
      <c r="R195" t="s">
        <v>2395</v>
      </c>
    </row>
    <row r="196" spans="8:18" x14ac:dyDescent="0.25">
      <c r="H196" t="s">
        <v>2126</v>
      </c>
      <c r="I196" t="s">
        <v>752</v>
      </c>
      <c r="N196" t="s">
        <v>1422</v>
      </c>
      <c r="O196" t="s">
        <v>2569</v>
      </c>
      <c r="P196">
        <v>88327</v>
      </c>
      <c r="Q196">
        <v>10626</v>
      </c>
      <c r="R196" t="s">
        <v>2442</v>
      </c>
    </row>
    <row r="197" spans="8:18" x14ac:dyDescent="0.25">
      <c r="H197" t="s">
        <v>1612</v>
      </c>
      <c r="I197" t="s">
        <v>753</v>
      </c>
      <c r="N197" t="s">
        <v>1432</v>
      </c>
      <c r="O197" t="s">
        <v>2570</v>
      </c>
      <c r="P197">
        <v>88440</v>
      </c>
      <c r="Q197">
        <v>10766</v>
      </c>
      <c r="R197" t="s">
        <v>2406</v>
      </c>
    </row>
    <row r="198" spans="8:18" x14ac:dyDescent="0.25">
      <c r="H198" t="s">
        <v>1613</v>
      </c>
      <c r="I198" t="s">
        <v>754</v>
      </c>
      <c r="N198" t="s">
        <v>1427</v>
      </c>
      <c r="O198" t="s">
        <v>2571</v>
      </c>
      <c r="P198">
        <v>76292</v>
      </c>
      <c r="Q198">
        <v>11525</v>
      </c>
      <c r="R198" t="s">
        <v>2428</v>
      </c>
    </row>
    <row r="199" spans="8:18" x14ac:dyDescent="0.25">
      <c r="H199" t="s">
        <v>2127</v>
      </c>
      <c r="I199" t="s">
        <v>755</v>
      </c>
      <c r="N199" t="s">
        <v>1397</v>
      </c>
      <c r="O199" t="s">
        <v>2572</v>
      </c>
      <c r="P199">
        <v>70223</v>
      </c>
      <c r="Q199">
        <v>10294</v>
      </c>
      <c r="R199" t="s">
        <v>2380</v>
      </c>
    </row>
    <row r="200" spans="8:18" x14ac:dyDescent="0.25">
      <c r="H200" t="s">
        <v>1614</v>
      </c>
      <c r="I200" t="s">
        <v>756</v>
      </c>
      <c r="N200" t="s">
        <v>1450</v>
      </c>
      <c r="O200" t="s">
        <v>2573</v>
      </c>
      <c r="P200">
        <v>71335</v>
      </c>
      <c r="Q200">
        <v>11100</v>
      </c>
      <c r="R200" t="s">
        <v>2391</v>
      </c>
    </row>
    <row r="201" spans="8:18" x14ac:dyDescent="0.25">
      <c r="H201" t="s">
        <v>1615</v>
      </c>
      <c r="I201" t="s">
        <v>757</v>
      </c>
      <c r="N201" t="s">
        <v>1456</v>
      </c>
      <c r="O201" t="s">
        <v>2574</v>
      </c>
      <c r="P201">
        <v>72207</v>
      </c>
      <c r="Q201">
        <v>11185</v>
      </c>
      <c r="R201" t="s">
        <v>2391</v>
      </c>
    </row>
    <row r="202" spans="8:18" x14ac:dyDescent="0.25">
      <c r="H202" t="s">
        <v>1616</v>
      </c>
      <c r="I202" t="s">
        <v>758</v>
      </c>
      <c r="N202" t="s">
        <v>1421</v>
      </c>
      <c r="O202" t="s">
        <v>2575</v>
      </c>
      <c r="P202">
        <v>75305</v>
      </c>
      <c r="Q202">
        <v>10600</v>
      </c>
      <c r="R202" t="s">
        <v>2376</v>
      </c>
    </row>
    <row r="203" spans="8:18" x14ac:dyDescent="0.25">
      <c r="H203" t="s">
        <v>1617</v>
      </c>
      <c r="I203" t="s">
        <v>759</v>
      </c>
      <c r="N203" t="s">
        <v>1422</v>
      </c>
      <c r="O203" t="s">
        <v>2576</v>
      </c>
      <c r="P203">
        <v>88325</v>
      </c>
      <c r="Q203">
        <v>10626</v>
      </c>
      <c r="R203" t="s">
        <v>2442</v>
      </c>
    </row>
    <row r="204" spans="8:18" x14ac:dyDescent="0.25">
      <c r="H204" t="s">
        <v>2128</v>
      </c>
      <c r="I204" t="s">
        <v>760</v>
      </c>
      <c r="N204" t="s">
        <v>1413</v>
      </c>
      <c r="O204" t="s">
        <v>2577</v>
      </c>
      <c r="P204">
        <v>75268</v>
      </c>
      <c r="Q204">
        <v>11495</v>
      </c>
      <c r="R204" t="s">
        <v>2376</v>
      </c>
    </row>
    <row r="205" spans="8:18" x14ac:dyDescent="0.25">
      <c r="H205" t="s">
        <v>2129</v>
      </c>
      <c r="I205" t="s">
        <v>761</v>
      </c>
      <c r="N205" t="s">
        <v>1431</v>
      </c>
      <c r="O205" t="s">
        <v>2578</v>
      </c>
      <c r="P205">
        <v>88245</v>
      </c>
      <c r="Q205">
        <v>10731</v>
      </c>
      <c r="R205" t="s">
        <v>2442</v>
      </c>
    </row>
    <row r="206" spans="8:18" x14ac:dyDescent="0.25">
      <c r="H206" t="s">
        <v>1618</v>
      </c>
      <c r="I206" t="s">
        <v>762</v>
      </c>
      <c r="N206" t="s">
        <v>1408</v>
      </c>
      <c r="O206" t="s">
        <v>2579</v>
      </c>
      <c r="P206">
        <v>71217</v>
      </c>
      <c r="Q206">
        <v>11550</v>
      </c>
      <c r="R206" t="s">
        <v>2424</v>
      </c>
    </row>
    <row r="207" spans="8:18" x14ac:dyDescent="0.25">
      <c r="H207" t="s">
        <v>1619</v>
      </c>
      <c r="I207" t="s">
        <v>763</v>
      </c>
      <c r="N207" t="s">
        <v>1441</v>
      </c>
      <c r="O207" t="s">
        <v>1433</v>
      </c>
      <c r="P207">
        <v>88370</v>
      </c>
      <c r="Q207">
        <v>11606</v>
      </c>
      <c r="R207" t="s">
        <v>2406</v>
      </c>
    </row>
    <row r="208" spans="8:18" x14ac:dyDescent="0.25">
      <c r="H208" t="s">
        <v>1620</v>
      </c>
      <c r="I208" t="s">
        <v>764</v>
      </c>
      <c r="N208" t="s">
        <v>1381</v>
      </c>
      <c r="O208" t="s">
        <v>2580</v>
      </c>
      <c r="P208">
        <v>77215</v>
      </c>
      <c r="Q208">
        <v>10049</v>
      </c>
      <c r="R208" t="s">
        <v>2382</v>
      </c>
    </row>
    <row r="209" spans="8:18" x14ac:dyDescent="0.25">
      <c r="H209" t="s">
        <v>1621</v>
      </c>
      <c r="I209" t="s">
        <v>765</v>
      </c>
      <c r="N209" t="s">
        <v>1445</v>
      </c>
      <c r="O209" t="s">
        <v>2581</v>
      </c>
      <c r="P209">
        <v>80247</v>
      </c>
      <c r="Q209">
        <v>10308</v>
      </c>
      <c r="R209" t="s">
        <v>2395</v>
      </c>
    </row>
    <row r="210" spans="8:18" x14ac:dyDescent="0.25">
      <c r="H210" t="s">
        <v>1622</v>
      </c>
      <c r="I210" t="s">
        <v>766</v>
      </c>
      <c r="N210" t="s">
        <v>1406</v>
      </c>
      <c r="O210" t="s">
        <v>2582</v>
      </c>
      <c r="P210">
        <v>88347</v>
      </c>
      <c r="Q210">
        <v>10405</v>
      </c>
      <c r="R210" t="s">
        <v>2442</v>
      </c>
    </row>
    <row r="211" spans="8:18" x14ac:dyDescent="0.25">
      <c r="H211" t="s">
        <v>1623</v>
      </c>
      <c r="I211" t="s">
        <v>767</v>
      </c>
      <c r="N211" t="s">
        <v>1416</v>
      </c>
      <c r="O211" t="s">
        <v>2583</v>
      </c>
      <c r="P211">
        <v>79285</v>
      </c>
      <c r="Q211">
        <v>11509</v>
      </c>
      <c r="R211" t="s">
        <v>2382</v>
      </c>
    </row>
    <row r="212" spans="8:18" x14ac:dyDescent="0.25">
      <c r="H212" t="s">
        <v>2130</v>
      </c>
      <c r="I212" t="s">
        <v>768</v>
      </c>
      <c r="N212" t="s">
        <v>1434</v>
      </c>
      <c r="O212" t="s">
        <v>1434</v>
      </c>
      <c r="P212">
        <v>79260</v>
      </c>
      <c r="Q212">
        <v>11541</v>
      </c>
      <c r="R212" t="s">
        <v>2382</v>
      </c>
    </row>
    <row r="213" spans="8:18" x14ac:dyDescent="0.25">
      <c r="H213" t="s">
        <v>1624</v>
      </c>
      <c r="I213" t="s">
        <v>769</v>
      </c>
      <c r="N213" t="s">
        <v>1435</v>
      </c>
      <c r="O213" t="s">
        <v>1435</v>
      </c>
      <c r="P213">
        <v>75411</v>
      </c>
      <c r="Q213">
        <v>11312</v>
      </c>
      <c r="R213" t="s">
        <v>2376</v>
      </c>
    </row>
    <row r="214" spans="8:18" x14ac:dyDescent="0.25">
      <c r="H214" t="s">
        <v>1625</v>
      </c>
      <c r="I214" t="s">
        <v>770</v>
      </c>
      <c r="N214" t="s">
        <v>1436</v>
      </c>
      <c r="O214" t="s">
        <v>1436</v>
      </c>
      <c r="P214">
        <v>71101</v>
      </c>
      <c r="Q214">
        <v>10839</v>
      </c>
      <c r="R214" t="s">
        <v>2424</v>
      </c>
    </row>
    <row r="215" spans="8:18" x14ac:dyDescent="0.25">
      <c r="H215" t="s">
        <v>2131</v>
      </c>
      <c r="I215" t="s">
        <v>771</v>
      </c>
      <c r="N215" t="s">
        <v>1437</v>
      </c>
      <c r="O215" t="s">
        <v>1437</v>
      </c>
      <c r="P215">
        <v>71160</v>
      </c>
      <c r="Q215">
        <v>10871</v>
      </c>
      <c r="R215" t="s">
        <v>2424</v>
      </c>
    </row>
    <row r="216" spans="8:18" x14ac:dyDescent="0.25">
      <c r="H216" t="s">
        <v>1626</v>
      </c>
      <c r="I216" t="s">
        <v>772</v>
      </c>
      <c r="N216" t="s">
        <v>1438</v>
      </c>
      <c r="O216" t="s">
        <v>1438</v>
      </c>
      <c r="P216">
        <v>71120</v>
      </c>
      <c r="Q216">
        <v>11568</v>
      </c>
      <c r="R216" t="s">
        <v>2424</v>
      </c>
    </row>
    <row r="217" spans="8:18" x14ac:dyDescent="0.25">
      <c r="H217" t="s">
        <v>1627</v>
      </c>
      <c r="I217" t="s">
        <v>773</v>
      </c>
      <c r="N217" t="s">
        <v>1439</v>
      </c>
      <c r="O217" t="s">
        <v>1439</v>
      </c>
      <c r="P217">
        <v>71140</v>
      </c>
      <c r="Q217">
        <v>11584</v>
      </c>
      <c r="R217" t="s">
        <v>2424</v>
      </c>
    </row>
    <row r="218" spans="8:18" x14ac:dyDescent="0.25">
      <c r="H218" t="s">
        <v>1628</v>
      </c>
      <c r="I218" t="s">
        <v>774</v>
      </c>
      <c r="N218" t="s">
        <v>1454</v>
      </c>
      <c r="O218" t="s">
        <v>2584</v>
      </c>
      <c r="P218">
        <v>71321</v>
      </c>
      <c r="Q218">
        <v>10928</v>
      </c>
      <c r="R218" t="s">
        <v>2424</v>
      </c>
    </row>
    <row r="219" spans="8:18" x14ac:dyDescent="0.25">
      <c r="H219" t="s">
        <v>1629</v>
      </c>
      <c r="I219" t="s">
        <v>775</v>
      </c>
      <c r="N219" t="s">
        <v>1448</v>
      </c>
      <c r="O219" t="s">
        <v>2585</v>
      </c>
      <c r="P219">
        <v>75207</v>
      </c>
      <c r="Q219">
        <v>11088</v>
      </c>
      <c r="R219" t="s">
        <v>2376</v>
      </c>
    </row>
    <row r="220" spans="8:18" x14ac:dyDescent="0.25">
      <c r="H220" t="s">
        <v>1630</v>
      </c>
      <c r="I220" t="s">
        <v>776</v>
      </c>
      <c r="N220" t="s">
        <v>1440</v>
      </c>
      <c r="O220" t="s">
        <v>2586</v>
      </c>
      <c r="P220">
        <v>75353</v>
      </c>
      <c r="Q220">
        <v>10987</v>
      </c>
      <c r="R220" t="s">
        <v>2376</v>
      </c>
    </row>
    <row r="221" spans="8:18" x14ac:dyDescent="0.25">
      <c r="H221" t="s">
        <v>2132</v>
      </c>
      <c r="I221" t="s">
        <v>777</v>
      </c>
      <c r="N221" t="s">
        <v>1406</v>
      </c>
      <c r="O221" t="s">
        <v>2587</v>
      </c>
      <c r="P221">
        <v>88345</v>
      </c>
      <c r="Q221">
        <v>10405</v>
      </c>
      <c r="R221" t="s">
        <v>2442</v>
      </c>
    </row>
    <row r="222" spans="8:18" x14ac:dyDescent="0.25">
      <c r="H222" t="s">
        <v>1631</v>
      </c>
      <c r="I222" t="s">
        <v>778</v>
      </c>
      <c r="N222" t="s">
        <v>1440</v>
      </c>
      <c r="O222" t="s">
        <v>1440</v>
      </c>
      <c r="P222">
        <v>75350</v>
      </c>
      <c r="Q222">
        <v>10987</v>
      </c>
      <c r="R222" t="s">
        <v>2376</v>
      </c>
    </row>
    <row r="223" spans="8:18" x14ac:dyDescent="0.25">
      <c r="H223" t="s">
        <v>1632</v>
      </c>
      <c r="I223" t="s">
        <v>779</v>
      </c>
      <c r="N223" t="s">
        <v>1409</v>
      </c>
      <c r="O223" t="s">
        <v>2588</v>
      </c>
      <c r="P223">
        <v>71385</v>
      </c>
      <c r="Q223">
        <v>10863</v>
      </c>
      <c r="R223" t="s">
        <v>2424</v>
      </c>
    </row>
    <row r="224" spans="8:18" x14ac:dyDescent="0.25">
      <c r="H224" t="s">
        <v>2133</v>
      </c>
      <c r="I224" t="s">
        <v>780</v>
      </c>
      <c r="N224" t="s">
        <v>1434</v>
      </c>
      <c r="O224" t="s">
        <v>2589</v>
      </c>
      <c r="P224">
        <v>79268</v>
      </c>
      <c r="Q224">
        <v>11541</v>
      </c>
      <c r="R224" t="s">
        <v>2382</v>
      </c>
    </row>
    <row r="225" spans="8:18" x14ac:dyDescent="0.25">
      <c r="H225" t="s">
        <v>1633</v>
      </c>
      <c r="I225" t="s">
        <v>781</v>
      </c>
      <c r="N225" t="s">
        <v>1453</v>
      </c>
      <c r="O225" t="s">
        <v>2590</v>
      </c>
      <c r="P225">
        <v>72251</v>
      </c>
      <c r="Q225">
        <v>11142</v>
      </c>
      <c r="R225" t="s">
        <v>2380</v>
      </c>
    </row>
    <row r="226" spans="8:18" x14ac:dyDescent="0.25">
      <c r="H226" t="s">
        <v>1634</v>
      </c>
      <c r="I226" t="s">
        <v>782</v>
      </c>
      <c r="N226" t="s">
        <v>1389</v>
      </c>
      <c r="O226" t="s">
        <v>2591</v>
      </c>
      <c r="P226">
        <v>77224</v>
      </c>
      <c r="Q226">
        <v>10227</v>
      </c>
      <c r="R226" t="s">
        <v>2382</v>
      </c>
    </row>
    <row r="227" spans="8:18" x14ac:dyDescent="0.25">
      <c r="H227" t="s">
        <v>1635</v>
      </c>
      <c r="I227" t="s">
        <v>783</v>
      </c>
      <c r="N227" t="s">
        <v>1404</v>
      </c>
      <c r="O227" t="s">
        <v>2592</v>
      </c>
      <c r="P227">
        <v>75324</v>
      </c>
      <c r="Q227">
        <v>11479</v>
      </c>
      <c r="R227" t="s">
        <v>2376</v>
      </c>
    </row>
    <row r="228" spans="8:18" x14ac:dyDescent="0.25">
      <c r="H228" t="s">
        <v>1636</v>
      </c>
      <c r="I228" t="s">
        <v>784</v>
      </c>
      <c r="N228" t="s">
        <v>1441</v>
      </c>
      <c r="O228" t="s">
        <v>1441</v>
      </c>
      <c r="P228">
        <v>88360</v>
      </c>
      <c r="Q228">
        <v>11606</v>
      </c>
      <c r="R228" t="s">
        <v>2406</v>
      </c>
    </row>
    <row r="229" spans="8:18" x14ac:dyDescent="0.25">
      <c r="H229" t="s">
        <v>1637</v>
      </c>
      <c r="I229" t="s">
        <v>785</v>
      </c>
      <c r="N229" t="s">
        <v>1456</v>
      </c>
      <c r="O229" t="s">
        <v>2593</v>
      </c>
      <c r="P229">
        <v>72209</v>
      </c>
      <c r="Q229">
        <v>11185</v>
      </c>
      <c r="R229" t="s">
        <v>2391</v>
      </c>
    </row>
    <row r="230" spans="8:18" x14ac:dyDescent="0.25">
      <c r="H230" t="s">
        <v>1638</v>
      </c>
      <c r="I230" t="s">
        <v>786</v>
      </c>
      <c r="N230" t="s">
        <v>1422</v>
      </c>
      <c r="O230" t="s">
        <v>2594</v>
      </c>
      <c r="P230">
        <v>88323</v>
      </c>
      <c r="Q230">
        <v>10626</v>
      </c>
      <c r="R230" t="s">
        <v>2442</v>
      </c>
    </row>
    <row r="231" spans="8:18" x14ac:dyDescent="0.25">
      <c r="H231" t="s">
        <v>1639</v>
      </c>
      <c r="I231" t="s">
        <v>787</v>
      </c>
      <c r="N231" t="s">
        <v>1415</v>
      </c>
      <c r="O231" t="s">
        <v>2595</v>
      </c>
      <c r="P231">
        <v>75283</v>
      </c>
      <c r="Q231">
        <v>10499</v>
      </c>
      <c r="R231" t="s">
        <v>2376</v>
      </c>
    </row>
    <row r="232" spans="8:18" x14ac:dyDescent="0.25">
      <c r="H232" t="s">
        <v>2134</v>
      </c>
      <c r="I232" t="s">
        <v>788</v>
      </c>
      <c r="N232" t="s">
        <v>1458</v>
      </c>
      <c r="O232" t="s">
        <v>2596</v>
      </c>
      <c r="P232">
        <v>75275</v>
      </c>
      <c r="Q232">
        <v>11215</v>
      </c>
      <c r="R232" t="s">
        <v>2376</v>
      </c>
    </row>
    <row r="233" spans="8:18" x14ac:dyDescent="0.25">
      <c r="H233" t="s">
        <v>1640</v>
      </c>
      <c r="I233" t="s">
        <v>789</v>
      </c>
      <c r="N233" t="s">
        <v>1391</v>
      </c>
      <c r="O233" t="s">
        <v>2597</v>
      </c>
      <c r="P233">
        <v>75245</v>
      </c>
      <c r="Q233">
        <v>11231</v>
      </c>
      <c r="R233" t="s">
        <v>2376</v>
      </c>
    </row>
    <row r="234" spans="8:18" x14ac:dyDescent="0.25">
      <c r="H234" t="s">
        <v>1641</v>
      </c>
      <c r="I234" t="s">
        <v>790</v>
      </c>
      <c r="N234" t="s">
        <v>1442</v>
      </c>
      <c r="O234" t="s">
        <v>1442</v>
      </c>
      <c r="P234">
        <v>88220</v>
      </c>
      <c r="Q234">
        <v>10570</v>
      </c>
      <c r="R234" t="s">
        <v>2442</v>
      </c>
    </row>
    <row r="235" spans="8:18" x14ac:dyDescent="0.25">
      <c r="H235" t="s">
        <v>2135</v>
      </c>
      <c r="I235" t="s">
        <v>791</v>
      </c>
      <c r="N235" t="s">
        <v>1440</v>
      </c>
      <c r="O235" t="s">
        <v>2598</v>
      </c>
      <c r="P235">
        <v>75356</v>
      </c>
      <c r="Q235">
        <v>10987</v>
      </c>
      <c r="R235" t="s">
        <v>2376</v>
      </c>
    </row>
    <row r="236" spans="8:18" x14ac:dyDescent="0.25">
      <c r="H236" t="s">
        <v>1642</v>
      </c>
      <c r="I236" t="s">
        <v>792</v>
      </c>
      <c r="N236" t="s">
        <v>1389</v>
      </c>
      <c r="O236" t="s">
        <v>2599</v>
      </c>
      <c r="P236">
        <v>77223</v>
      </c>
      <c r="Q236">
        <v>10227</v>
      </c>
      <c r="R236" t="s">
        <v>2382</v>
      </c>
    </row>
    <row r="237" spans="8:18" x14ac:dyDescent="0.25">
      <c r="H237" t="s">
        <v>1643</v>
      </c>
      <c r="I237" t="s">
        <v>793</v>
      </c>
      <c r="N237" t="s">
        <v>1445</v>
      </c>
      <c r="O237" t="s">
        <v>2600</v>
      </c>
      <c r="P237">
        <v>80249</v>
      </c>
      <c r="Q237">
        <v>10308</v>
      </c>
      <c r="R237" t="s">
        <v>2395</v>
      </c>
    </row>
    <row r="238" spans="8:18" x14ac:dyDescent="0.25">
      <c r="H238" t="s">
        <v>2136</v>
      </c>
      <c r="I238" t="s">
        <v>794</v>
      </c>
      <c r="N238" t="s">
        <v>1451</v>
      </c>
      <c r="O238" t="s">
        <v>2601</v>
      </c>
      <c r="P238">
        <v>77234</v>
      </c>
      <c r="Q238">
        <v>11118</v>
      </c>
      <c r="R238" t="s">
        <v>2382</v>
      </c>
    </row>
    <row r="239" spans="8:18" x14ac:dyDescent="0.25">
      <c r="H239" t="s">
        <v>1644</v>
      </c>
      <c r="I239" t="s">
        <v>795</v>
      </c>
      <c r="N239" t="s">
        <v>1407</v>
      </c>
      <c r="O239" t="s">
        <v>2602</v>
      </c>
      <c r="P239">
        <v>71244</v>
      </c>
      <c r="Q239">
        <v>10847</v>
      </c>
      <c r="R239" t="s">
        <v>2424</v>
      </c>
    </row>
    <row r="240" spans="8:18" x14ac:dyDescent="0.25">
      <c r="H240" t="s">
        <v>1645</v>
      </c>
      <c r="I240" t="s">
        <v>796</v>
      </c>
      <c r="N240" t="s">
        <v>1443</v>
      </c>
      <c r="O240" t="s">
        <v>1443</v>
      </c>
      <c r="P240">
        <v>75414</v>
      </c>
      <c r="Q240">
        <v>11339</v>
      </c>
      <c r="R240" t="s">
        <v>2376</v>
      </c>
    </row>
    <row r="241" spans="8:18" x14ac:dyDescent="0.25">
      <c r="H241" t="s">
        <v>1646</v>
      </c>
      <c r="I241" t="s">
        <v>797</v>
      </c>
      <c r="N241" t="s">
        <v>1444</v>
      </c>
      <c r="O241" t="s">
        <v>1444</v>
      </c>
      <c r="P241">
        <v>74260</v>
      </c>
      <c r="Q241">
        <v>11045</v>
      </c>
      <c r="R241" t="s">
        <v>2391</v>
      </c>
    </row>
    <row r="242" spans="8:18" x14ac:dyDescent="0.25">
      <c r="H242" t="s">
        <v>1647</v>
      </c>
      <c r="I242" t="s">
        <v>798</v>
      </c>
      <c r="N242" t="s">
        <v>1444</v>
      </c>
      <c r="O242" t="s">
        <v>2603</v>
      </c>
      <c r="P242">
        <v>74266</v>
      </c>
      <c r="Q242">
        <v>11045</v>
      </c>
      <c r="R242" t="s">
        <v>2391</v>
      </c>
    </row>
    <row r="243" spans="8:18" x14ac:dyDescent="0.25">
      <c r="H243" t="s">
        <v>2137</v>
      </c>
      <c r="I243" t="s">
        <v>799</v>
      </c>
      <c r="N243" t="s">
        <v>1406</v>
      </c>
      <c r="O243" t="s">
        <v>2604</v>
      </c>
      <c r="P243">
        <v>88348</v>
      </c>
      <c r="Q243">
        <v>10405</v>
      </c>
      <c r="R243" t="s">
        <v>2442</v>
      </c>
    </row>
    <row r="244" spans="8:18" x14ac:dyDescent="0.25">
      <c r="H244" t="s">
        <v>1648</v>
      </c>
      <c r="I244" t="s">
        <v>800</v>
      </c>
      <c r="N244" t="s">
        <v>1440</v>
      </c>
      <c r="O244" t="s">
        <v>2605</v>
      </c>
      <c r="P244">
        <v>75357</v>
      </c>
      <c r="Q244">
        <v>10987</v>
      </c>
      <c r="R244" t="s">
        <v>2376</v>
      </c>
    </row>
    <row r="245" spans="8:18" x14ac:dyDescent="0.25">
      <c r="H245" t="s">
        <v>1649</v>
      </c>
      <c r="I245" t="s">
        <v>801</v>
      </c>
      <c r="N245" t="s">
        <v>1451</v>
      </c>
      <c r="O245" t="s">
        <v>2606</v>
      </c>
      <c r="P245">
        <v>77233</v>
      </c>
      <c r="Q245">
        <v>11118</v>
      </c>
      <c r="R245" t="s">
        <v>2382</v>
      </c>
    </row>
    <row r="246" spans="8:18" x14ac:dyDescent="0.25">
      <c r="H246" t="s">
        <v>1650</v>
      </c>
      <c r="I246" t="s">
        <v>802</v>
      </c>
      <c r="N246" t="s">
        <v>1413</v>
      </c>
      <c r="O246" t="s">
        <v>2607</v>
      </c>
      <c r="P246">
        <v>75265</v>
      </c>
      <c r="Q246">
        <v>11495</v>
      </c>
      <c r="R246" t="s">
        <v>2376</v>
      </c>
    </row>
    <row r="247" spans="8:18" x14ac:dyDescent="0.25">
      <c r="H247" t="s">
        <v>1651</v>
      </c>
      <c r="I247" t="s">
        <v>803</v>
      </c>
      <c r="N247" t="s">
        <v>1429</v>
      </c>
      <c r="O247" t="s">
        <v>2608</v>
      </c>
      <c r="P247">
        <v>76272</v>
      </c>
      <c r="Q247">
        <v>11533</v>
      </c>
      <c r="R247" t="s">
        <v>2428</v>
      </c>
    </row>
    <row r="248" spans="8:18" x14ac:dyDescent="0.25">
      <c r="H248" t="s">
        <v>1652</v>
      </c>
      <c r="I248" t="s">
        <v>804</v>
      </c>
      <c r="N248" t="s">
        <v>1445</v>
      </c>
      <c r="O248" t="s">
        <v>1445</v>
      </c>
      <c r="P248">
        <v>80240</v>
      </c>
      <c r="Q248">
        <v>10308</v>
      </c>
      <c r="R248" t="s">
        <v>2395</v>
      </c>
    </row>
    <row r="249" spans="8:18" x14ac:dyDescent="0.25">
      <c r="H249" t="s">
        <v>1653</v>
      </c>
      <c r="I249" t="s">
        <v>805</v>
      </c>
      <c r="N249" t="s">
        <v>1397</v>
      </c>
      <c r="O249" t="s">
        <v>2609</v>
      </c>
      <c r="P249">
        <v>70224</v>
      </c>
      <c r="Q249">
        <v>10294</v>
      </c>
      <c r="R249" t="s">
        <v>2380</v>
      </c>
    </row>
    <row r="250" spans="8:18" x14ac:dyDescent="0.25">
      <c r="H250" t="s">
        <v>2138</v>
      </c>
      <c r="I250" t="s">
        <v>806</v>
      </c>
      <c r="N250" t="s">
        <v>1446</v>
      </c>
      <c r="O250" t="s">
        <v>1446</v>
      </c>
      <c r="P250">
        <v>72270</v>
      </c>
      <c r="Q250">
        <v>11061</v>
      </c>
      <c r="R250" t="s">
        <v>2380</v>
      </c>
    </row>
    <row r="251" spans="8:18" x14ac:dyDescent="0.25">
      <c r="H251" t="s">
        <v>1654</v>
      </c>
      <c r="I251" t="s">
        <v>807</v>
      </c>
      <c r="N251" t="s">
        <v>1441</v>
      </c>
      <c r="O251" t="s">
        <v>2610</v>
      </c>
      <c r="P251">
        <v>88375</v>
      </c>
      <c r="Q251">
        <v>11606</v>
      </c>
      <c r="R251" t="s">
        <v>2406</v>
      </c>
    </row>
    <row r="252" spans="8:18" x14ac:dyDescent="0.25">
      <c r="H252" t="s">
        <v>1655</v>
      </c>
      <c r="I252" t="s">
        <v>808</v>
      </c>
      <c r="N252" t="s">
        <v>1389</v>
      </c>
      <c r="O252" t="s">
        <v>2611</v>
      </c>
      <c r="P252">
        <v>77225</v>
      </c>
      <c r="Q252">
        <v>10227</v>
      </c>
      <c r="R252" t="s">
        <v>2382</v>
      </c>
    </row>
    <row r="253" spans="8:18" x14ac:dyDescent="0.25">
      <c r="H253" t="s">
        <v>1656</v>
      </c>
      <c r="I253" t="s">
        <v>809</v>
      </c>
      <c r="N253" t="s">
        <v>1446</v>
      </c>
      <c r="O253" t="s">
        <v>2612</v>
      </c>
      <c r="P253">
        <v>72283</v>
      </c>
      <c r="Q253">
        <v>11061</v>
      </c>
      <c r="R253" t="s">
        <v>2380</v>
      </c>
    </row>
    <row r="254" spans="8:18" x14ac:dyDescent="0.25">
      <c r="H254" t="s">
        <v>1657</v>
      </c>
      <c r="I254" t="s">
        <v>810</v>
      </c>
      <c r="N254" t="s">
        <v>1421</v>
      </c>
      <c r="O254" t="s">
        <v>2613</v>
      </c>
      <c r="P254">
        <v>75306</v>
      </c>
      <c r="Q254">
        <v>10600</v>
      </c>
      <c r="R254" t="s">
        <v>2376</v>
      </c>
    </row>
    <row r="255" spans="8:18" x14ac:dyDescent="0.25">
      <c r="H255" t="s">
        <v>2139</v>
      </c>
      <c r="I255" t="s">
        <v>811</v>
      </c>
      <c r="N255" t="s">
        <v>1448</v>
      </c>
      <c r="O255" t="s">
        <v>1448</v>
      </c>
      <c r="P255">
        <v>75000</v>
      </c>
      <c r="Q255">
        <v>11088</v>
      </c>
      <c r="R255" t="s">
        <v>2376</v>
      </c>
    </row>
    <row r="256" spans="8:18" x14ac:dyDescent="0.25">
      <c r="H256" t="s">
        <v>2140</v>
      </c>
      <c r="I256" t="s">
        <v>812</v>
      </c>
      <c r="N256" t="s">
        <v>1449</v>
      </c>
      <c r="O256" t="s">
        <v>1449</v>
      </c>
      <c r="P256">
        <v>74230</v>
      </c>
      <c r="Q256">
        <v>11622</v>
      </c>
      <c r="R256" t="s">
        <v>2391</v>
      </c>
    </row>
    <row r="257" spans="8:18" x14ac:dyDescent="0.25">
      <c r="H257" t="s">
        <v>1658</v>
      </c>
      <c r="I257" t="s">
        <v>813</v>
      </c>
      <c r="N257" t="s">
        <v>1399</v>
      </c>
      <c r="O257" t="s">
        <v>2614</v>
      </c>
      <c r="P257">
        <v>73250</v>
      </c>
      <c r="Q257">
        <v>11444</v>
      </c>
      <c r="R257" t="s">
        <v>2637</v>
      </c>
    </row>
    <row r="258" spans="8:18" x14ac:dyDescent="0.25">
      <c r="H258" t="s">
        <v>1659</v>
      </c>
      <c r="I258" t="s">
        <v>814</v>
      </c>
      <c r="N258" t="s">
        <v>1432</v>
      </c>
      <c r="O258" t="s">
        <v>2615</v>
      </c>
      <c r="P258">
        <v>88444</v>
      </c>
      <c r="Q258">
        <v>10766</v>
      </c>
      <c r="R258" t="s">
        <v>2406</v>
      </c>
    </row>
    <row r="259" spans="8:18" x14ac:dyDescent="0.25">
      <c r="H259" t="s">
        <v>2141</v>
      </c>
      <c r="I259" t="s">
        <v>815</v>
      </c>
      <c r="N259" t="s">
        <v>1450</v>
      </c>
      <c r="O259" t="s">
        <v>1450</v>
      </c>
      <c r="P259">
        <v>71330</v>
      </c>
      <c r="Q259">
        <v>11100</v>
      </c>
      <c r="R259" t="s">
        <v>2391</v>
      </c>
    </row>
    <row r="260" spans="8:18" x14ac:dyDescent="0.25">
      <c r="H260" t="s">
        <v>1660</v>
      </c>
      <c r="I260" t="s">
        <v>816</v>
      </c>
      <c r="N260" t="s">
        <v>1450</v>
      </c>
      <c r="O260" t="s">
        <v>2616</v>
      </c>
      <c r="P260">
        <v>71333</v>
      </c>
      <c r="Q260">
        <v>11100</v>
      </c>
      <c r="R260" t="s">
        <v>2391</v>
      </c>
    </row>
    <row r="261" spans="8:18" x14ac:dyDescent="0.25">
      <c r="H261" t="s">
        <v>1661</v>
      </c>
      <c r="I261" t="s">
        <v>817</v>
      </c>
      <c r="N261" t="s">
        <v>1382</v>
      </c>
      <c r="O261" t="s">
        <v>2617</v>
      </c>
      <c r="P261">
        <v>77243</v>
      </c>
      <c r="Q261">
        <v>11428</v>
      </c>
      <c r="R261" t="s">
        <v>2382</v>
      </c>
    </row>
    <row r="262" spans="8:18" x14ac:dyDescent="0.25">
      <c r="H262" t="s">
        <v>1662</v>
      </c>
      <c r="I262" t="s">
        <v>818</v>
      </c>
      <c r="N262" t="s">
        <v>1381</v>
      </c>
      <c r="O262" t="s">
        <v>2618</v>
      </c>
      <c r="P262">
        <v>77207</v>
      </c>
      <c r="Q262">
        <v>10049</v>
      </c>
      <c r="R262" t="s">
        <v>2382</v>
      </c>
    </row>
    <row r="263" spans="8:18" x14ac:dyDescent="0.25">
      <c r="H263" t="s">
        <v>1663</v>
      </c>
      <c r="I263" t="s">
        <v>819</v>
      </c>
      <c r="N263" t="s">
        <v>1451</v>
      </c>
      <c r="O263" t="s">
        <v>1451</v>
      </c>
      <c r="P263">
        <v>77230</v>
      </c>
      <c r="Q263">
        <v>11118</v>
      </c>
      <c r="R263" t="s">
        <v>2382</v>
      </c>
    </row>
    <row r="264" spans="8:18" x14ac:dyDescent="0.25">
      <c r="H264" t="s">
        <v>1664</v>
      </c>
      <c r="I264" t="s">
        <v>820</v>
      </c>
      <c r="N264" t="s">
        <v>1386</v>
      </c>
      <c r="O264" t="s">
        <v>2619</v>
      </c>
      <c r="P264">
        <v>70234</v>
      </c>
      <c r="Q264">
        <v>10197</v>
      </c>
      <c r="R264" t="s">
        <v>2380</v>
      </c>
    </row>
    <row r="265" spans="8:18" x14ac:dyDescent="0.25">
      <c r="H265" t="s">
        <v>2142</v>
      </c>
      <c r="I265" t="s">
        <v>821</v>
      </c>
      <c r="N265" t="s">
        <v>1420</v>
      </c>
      <c r="O265" t="s">
        <v>2620</v>
      </c>
      <c r="P265">
        <v>80208</v>
      </c>
      <c r="Q265">
        <v>10588</v>
      </c>
      <c r="R265" t="s">
        <v>2395</v>
      </c>
    </row>
    <row r="266" spans="8:18" x14ac:dyDescent="0.25">
      <c r="H266" t="s">
        <v>1665</v>
      </c>
      <c r="I266" t="s">
        <v>822</v>
      </c>
      <c r="N266" t="s">
        <v>1429</v>
      </c>
      <c r="O266" t="s">
        <v>2621</v>
      </c>
      <c r="P266">
        <v>76275</v>
      </c>
      <c r="Q266">
        <v>11533</v>
      </c>
      <c r="R266" t="s">
        <v>2428</v>
      </c>
    </row>
    <row r="267" spans="8:18" x14ac:dyDescent="0.25">
      <c r="H267" t="s">
        <v>1666</v>
      </c>
      <c r="I267" t="s">
        <v>823</v>
      </c>
      <c r="N267" t="s">
        <v>1411</v>
      </c>
      <c r="O267" t="s">
        <v>2622</v>
      </c>
      <c r="P267">
        <v>70202</v>
      </c>
      <c r="Q267">
        <v>11487</v>
      </c>
      <c r="R267" t="s">
        <v>2380</v>
      </c>
    </row>
    <row r="268" spans="8:18" x14ac:dyDescent="0.25">
      <c r="H268" t="s">
        <v>2143</v>
      </c>
      <c r="I268" t="s">
        <v>824</v>
      </c>
      <c r="N268" t="s">
        <v>1431</v>
      </c>
      <c r="O268" t="s">
        <v>2623</v>
      </c>
      <c r="P268">
        <v>88247</v>
      </c>
      <c r="Q268">
        <v>10731</v>
      </c>
      <c r="R268" t="s">
        <v>2442</v>
      </c>
    </row>
    <row r="269" spans="8:18" x14ac:dyDescent="0.25">
      <c r="H269" t="s">
        <v>1667</v>
      </c>
      <c r="I269" t="s">
        <v>825</v>
      </c>
      <c r="N269" t="s">
        <v>1452</v>
      </c>
      <c r="O269" t="s">
        <v>1452</v>
      </c>
      <c r="P269">
        <v>71300</v>
      </c>
      <c r="Q269">
        <v>11126</v>
      </c>
      <c r="R269" t="s">
        <v>2391</v>
      </c>
    </row>
    <row r="270" spans="8:18" x14ac:dyDescent="0.25">
      <c r="H270" t="s">
        <v>1668</v>
      </c>
      <c r="I270" t="s">
        <v>826</v>
      </c>
      <c r="N270" t="s">
        <v>1390</v>
      </c>
      <c r="O270" t="s">
        <v>2624</v>
      </c>
      <c r="P270">
        <v>88307</v>
      </c>
      <c r="Q270">
        <v>10243</v>
      </c>
      <c r="R270" t="s">
        <v>2406</v>
      </c>
    </row>
    <row r="271" spans="8:18" x14ac:dyDescent="0.25">
      <c r="H271" t="s">
        <v>1669</v>
      </c>
      <c r="I271" t="s">
        <v>827</v>
      </c>
      <c r="N271" t="s">
        <v>1453</v>
      </c>
      <c r="O271" t="s">
        <v>1453</v>
      </c>
      <c r="P271">
        <v>72250</v>
      </c>
      <c r="Q271">
        <v>11142</v>
      </c>
      <c r="R271" t="s">
        <v>2380</v>
      </c>
    </row>
    <row r="272" spans="8:18" x14ac:dyDescent="0.25">
      <c r="H272" t="s">
        <v>2144</v>
      </c>
      <c r="I272" t="s">
        <v>828</v>
      </c>
      <c r="N272" t="s">
        <v>1422</v>
      </c>
      <c r="O272" t="s">
        <v>2625</v>
      </c>
      <c r="P272">
        <v>88326</v>
      </c>
      <c r="Q272">
        <v>10626</v>
      </c>
      <c r="R272" t="s">
        <v>2442</v>
      </c>
    </row>
    <row r="273" spans="8:18" x14ac:dyDescent="0.25">
      <c r="H273" t="s">
        <v>1670</v>
      </c>
      <c r="I273" t="s">
        <v>829</v>
      </c>
      <c r="N273" t="s">
        <v>1402</v>
      </c>
      <c r="O273" t="s">
        <v>2626</v>
      </c>
      <c r="P273">
        <v>73205</v>
      </c>
      <c r="Q273">
        <v>11452</v>
      </c>
      <c r="R273" t="s">
        <v>2637</v>
      </c>
    </row>
    <row r="274" spans="8:18" x14ac:dyDescent="0.25">
      <c r="H274" t="s">
        <v>1671</v>
      </c>
      <c r="I274" t="s">
        <v>830</v>
      </c>
      <c r="N274" t="s">
        <v>1454</v>
      </c>
      <c r="O274" t="s">
        <v>1454</v>
      </c>
      <c r="P274">
        <v>71320</v>
      </c>
      <c r="Q274">
        <v>10928</v>
      </c>
      <c r="R274" t="s">
        <v>2424</v>
      </c>
    </row>
    <row r="275" spans="8:18" x14ac:dyDescent="0.25">
      <c r="H275" t="s">
        <v>1672</v>
      </c>
      <c r="I275" t="s">
        <v>831</v>
      </c>
      <c r="N275" t="s">
        <v>1455</v>
      </c>
      <c r="O275" t="s">
        <v>2627</v>
      </c>
      <c r="P275">
        <v>72227</v>
      </c>
      <c r="Q275">
        <v>11177</v>
      </c>
      <c r="R275" t="s">
        <v>2391</v>
      </c>
    </row>
    <row r="276" spans="8:18" x14ac:dyDescent="0.25">
      <c r="H276" t="s">
        <v>1673</v>
      </c>
      <c r="I276" t="s">
        <v>832</v>
      </c>
      <c r="N276" t="s">
        <v>1424</v>
      </c>
      <c r="O276" t="s">
        <v>2628</v>
      </c>
      <c r="P276">
        <v>88113</v>
      </c>
      <c r="Q276">
        <v>11410</v>
      </c>
      <c r="R276" t="s">
        <v>2406</v>
      </c>
    </row>
    <row r="277" spans="8:18" x14ac:dyDescent="0.25">
      <c r="H277" t="s">
        <v>1674</v>
      </c>
      <c r="I277" t="s">
        <v>833</v>
      </c>
      <c r="N277" t="s">
        <v>1434</v>
      </c>
      <c r="O277" t="s">
        <v>2629</v>
      </c>
      <c r="P277">
        <v>79262</v>
      </c>
      <c r="Q277">
        <v>11541</v>
      </c>
      <c r="R277" t="s">
        <v>2382</v>
      </c>
    </row>
    <row r="278" spans="8:18" x14ac:dyDescent="0.25">
      <c r="H278" t="s">
        <v>2145</v>
      </c>
      <c r="I278" t="s">
        <v>834</v>
      </c>
      <c r="N278" t="s">
        <v>1451</v>
      </c>
      <c r="O278" t="s">
        <v>2630</v>
      </c>
      <c r="P278">
        <v>77231</v>
      </c>
      <c r="Q278">
        <v>11118</v>
      </c>
      <c r="R278" t="s">
        <v>2382</v>
      </c>
    </row>
    <row r="279" spans="8:18" x14ac:dyDescent="0.25">
      <c r="H279" t="s">
        <v>2146</v>
      </c>
      <c r="I279" t="s">
        <v>835</v>
      </c>
      <c r="N279" t="s">
        <v>1381</v>
      </c>
      <c r="O279" t="s">
        <v>2631</v>
      </c>
      <c r="P279">
        <v>77203</v>
      </c>
      <c r="Q279">
        <v>10049</v>
      </c>
      <c r="R279" t="s">
        <v>2382</v>
      </c>
    </row>
    <row r="280" spans="8:18" x14ac:dyDescent="0.25">
      <c r="H280" t="s">
        <v>1675</v>
      </c>
      <c r="I280" t="s">
        <v>836</v>
      </c>
      <c r="N280" t="s">
        <v>1405</v>
      </c>
      <c r="O280" t="s">
        <v>2632</v>
      </c>
      <c r="P280">
        <v>76254</v>
      </c>
      <c r="Q280">
        <v>10391</v>
      </c>
      <c r="R280" t="s">
        <v>2376</v>
      </c>
    </row>
    <row r="281" spans="8:18" x14ac:dyDescent="0.25">
      <c r="H281" t="s">
        <v>1676</v>
      </c>
      <c r="I281" t="s">
        <v>837</v>
      </c>
      <c r="N281" t="s">
        <v>1455</v>
      </c>
      <c r="O281" t="s">
        <v>1455</v>
      </c>
      <c r="P281">
        <v>72220</v>
      </c>
      <c r="Q281">
        <v>11177</v>
      </c>
      <c r="R281" t="s">
        <v>2391</v>
      </c>
    </row>
    <row r="282" spans="8:18" x14ac:dyDescent="0.25">
      <c r="H282" t="s">
        <v>1677</v>
      </c>
      <c r="I282" t="s">
        <v>838</v>
      </c>
      <c r="N282" t="s">
        <v>1451</v>
      </c>
      <c r="O282" t="s">
        <v>2633</v>
      </c>
      <c r="P282">
        <v>77236</v>
      </c>
      <c r="Q282">
        <v>11118</v>
      </c>
      <c r="R282" t="s">
        <v>2382</v>
      </c>
    </row>
    <row r="283" spans="8:18" x14ac:dyDescent="0.25">
      <c r="H283" t="s">
        <v>1678</v>
      </c>
      <c r="I283" t="s">
        <v>839</v>
      </c>
      <c r="N283" t="s">
        <v>1405</v>
      </c>
      <c r="O283" t="s">
        <v>2634</v>
      </c>
      <c r="P283">
        <v>76259</v>
      </c>
      <c r="Q283">
        <v>10391</v>
      </c>
      <c r="R283" t="s">
        <v>2376</v>
      </c>
    </row>
    <row r="284" spans="8:18" x14ac:dyDescent="0.25">
      <c r="H284" t="s">
        <v>1679</v>
      </c>
      <c r="I284" t="s">
        <v>840</v>
      </c>
      <c r="N284" t="s">
        <v>1456</v>
      </c>
      <c r="O284" t="s">
        <v>1456</v>
      </c>
      <c r="P284">
        <v>72000</v>
      </c>
      <c r="Q284">
        <v>11185</v>
      </c>
      <c r="R284" t="s">
        <v>2391</v>
      </c>
    </row>
    <row r="285" spans="8:18" x14ac:dyDescent="0.25">
      <c r="H285" t="s">
        <v>2147</v>
      </c>
      <c r="I285" t="s">
        <v>841</v>
      </c>
      <c r="N285" t="s">
        <v>1457</v>
      </c>
      <c r="O285" t="s">
        <v>2635</v>
      </c>
      <c r="P285">
        <v>72236</v>
      </c>
      <c r="Q285">
        <v>11207</v>
      </c>
      <c r="R285" t="s">
        <v>2391</v>
      </c>
    </row>
    <row r="286" spans="8:18" x14ac:dyDescent="0.25">
      <c r="H286" t="s">
        <v>1680</v>
      </c>
      <c r="I286" t="s">
        <v>842</v>
      </c>
      <c r="N286" t="s">
        <v>1457</v>
      </c>
      <c r="O286" t="s">
        <v>1457</v>
      </c>
      <c r="P286">
        <v>72230</v>
      </c>
      <c r="Q286">
        <v>11207</v>
      </c>
      <c r="R286" t="s">
        <v>2391</v>
      </c>
    </row>
    <row r="287" spans="8:18" x14ac:dyDescent="0.25">
      <c r="H287" t="s">
        <v>1681</v>
      </c>
      <c r="I287" t="s">
        <v>843</v>
      </c>
      <c r="N287" t="s">
        <v>1458</v>
      </c>
      <c r="O287" t="s">
        <v>1458</v>
      </c>
      <c r="P287">
        <v>75270</v>
      </c>
      <c r="Q287">
        <v>11215</v>
      </c>
      <c r="R287" t="s">
        <v>2376</v>
      </c>
    </row>
    <row r="288" spans="8:18" x14ac:dyDescent="0.25">
      <c r="H288" t="s">
        <v>1682</v>
      </c>
      <c r="I288" t="s">
        <v>844</v>
      </c>
      <c r="N288" t="s">
        <v>1385</v>
      </c>
      <c r="O288" t="s">
        <v>2636</v>
      </c>
      <c r="P288">
        <v>71373</v>
      </c>
      <c r="Q288">
        <v>10189</v>
      </c>
      <c r="R288" t="s">
        <v>2391</v>
      </c>
    </row>
    <row r="289" spans="8:9" x14ac:dyDescent="0.25">
      <c r="H289" t="s">
        <v>1683</v>
      </c>
      <c r="I289" t="s">
        <v>845</v>
      </c>
    </row>
    <row r="290" spans="8:9" x14ac:dyDescent="0.25">
      <c r="H290" t="s">
        <v>1684</v>
      </c>
      <c r="I290" t="s">
        <v>846</v>
      </c>
    </row>
    <row r="291" spans="8:9" x14ac:dyDescent="0.25">
      <c r="H291" t="s">
        <v>2148</v>
      </c>
      <c r="I291" t="s">
        <v>847</v>
      </c>
    </row>
    <row r="292" spans="8:9" x14ac:dyDescent="0.25">
      <c r="H292" t="s">
        <v>2149</v>
      </c>
      <c r="I292" t="s">
        <v>848</v>
      </c>
    </row>
    <row r="293" spans="8:9" x14ac:dyDescent="0.25">
      <c r="H293" t="s">
        <v>1685</v>
      </c>
      <c r="I293" t="s">
        <v>849</v>
      </c>
    </row>
    <row r="294" spans="8:9" x14ac:dyDescent="0.25">
      <c r="H294" t="s">
        <v>1686</v>
      </c>
      <c r="I294" t="s">
        <v>850</v>
      </c>
    </row>
    <row r="295" spans="8:9" x14ac:dyDescent="0.25">
      <c r="H295" t="s">
        <v>1687</v>
      </c>
      <c r="I295" t="s">
        <v>851</v>
      </c>
    </row>
    <row r="296" spans="8:9" x14ac:dyDescent="0.25">
      <c r="H296" t="s">
        <v>2150</v>
      </c>
      <c r="I296" t="s">
        <v>852</v>
      </c>
    </row>
    <row r="297" spans="8:9" x14ac:dyDescent="0.25">
      <c r="H297" t="s">
        <v>1688</v>
      </c>
      <c r="I297" t="s">
        <v>853</v>
      </c>
    </row>
    <row r="298" spans="8:9" x14ac:dyDescent="0.25">
      <c r="H298" t="s">
        <v>1689</v>
      </c>
      <c r="I298" t="s">
        <v>854</v>
      </c>
    </row>
    <row r="299" spans="8:9" x14ac:dyDescent="0.25">
      <c r="H299" t="s">
        <v>1690</v>
      </c>
      <c r="I299" t="s">
        <v>855</v>
      </c>
    </row>
    <row r="300" spans="8:9" x14ac:dyDescent="0.25">
      <c r="H300" t="s">
        <v>1691</v>
      </c>
      <c r="I300" t="s">
        <v>856</v>
      </c>
    </row>
    <row r="301" spans="8:9" x14ac:dyDescent="0.25">
      <c r="H301" t="s">
        <v>2151</v>
      </c>
      <c r="I301" t="s">
        <v>857</v>
      </c>
    </row>
    <row r="302" spans="8:9" x14ac:dyDescent="0.25">
      <c r="H302" t="s">
        <v>1692</v>
      </c>
      <c r="I302" t="s">
        <v>858</v>
      </c>
    </row>
    <row r="303" spans="8:9" x14ac:dyDescent="0.25">
      <c r="H303" t="s">
        <v>1693</v>
      </c>
      <c r="I303" t="s">
        <v>859</v>
      </c>
    </row>
    <row r="304" spans="8:9" x14ac:dyDescent="0.25">
      <c r="H304" t="s">
        <v>1694</v>
      </c>
      <c r="I304" t="s">
        <v>860</v>
      </c>
    </row>
    <row r="305" spans="8:9" x14ac:dyDescent="0.25">
      <c r="H305" t="s">
        <v>2152</v>
      </c>
      <c r="I305" t="s">
        <v>861</v>
      </c>
    </row>
    <row r="306" spans="8:9" x14ac:dyDescent="0.25">
      <c r="H306" t="s">
        <v>2153</v>
      </c>
      <c r="I306" t="s">
        <v>862</v>
      </c>
    </row>
    <row r="307" spans="8:9" x14ac:dyDescent="0.25">
      <c r="H307" t="s">
        <v>1695</v>
      </c>
      <c r="I307" t="s">
        <v>863</v>
      </c>
    </row>
    <row r="308" spans="8:9" x14ac:dyDescent="0.25">
      <c r="H308" t="s">
        <v>1696</v>
      </c>
      <c r="I308" t="s">
        <v>864</v>
      </c>
    </row>
    <row r="309" spans="8:9" x14ac:dyDescent="0.25">
      <c r="H309" t="s">
        <v>1697</v>
      </c>
      <c r="I309" t="s">
        <v>865</v>
      </c>
    </row>
    <row r="310" spans="8:9" x14ac:dyDescent="0.25">
      <c r="H310" t="s">
        <v>1698</v>
      </c>
      <c r="I310" t="s">
        <v>866</v>
      </c>
    </row>
    <row r="311" spans="8:9" x14ac:dyDescent="0.25">
      <c r="H311" t="s">
        <v>1699</v>
      </c>
      <c r="I311" t="s">
        <v>867</v>
      </c>
    </row>
    <row r="312" spans="8:9" x14ac:dyDescent="0.25">
      <c r="H312" t="s">
        <v>2154</v>
      </c>
      <c r="I312" t="s">
        <v>868</v>
      </c>
    </row>
    <row r="313" spans="8:9" x14ac:dyDescent="0.25">
      <c r="H313" t="s">
        <v>1700</v>
      </c>
      <c r="I313" t="s">
        <v>869</v>
      </c>
    </row>
    <row r="314" spans="8:9" x14ac:dyDescent="0.25">
      <c r="H314" t="s">
        <v>1701</v>
      </c>
      <c r="I314" t="s">
        <v>870</v>
      </c>
    </row>
    <row r="315" spans="8:9" x14ac:dyDescent="0.25">
      <c r="H315" t="s">
        <v>1702</v>
      </c>
      <c r="I315" t="s">
        <v>871</v>
      </c>
    </row>
    <row r="316" spans="8:9" x14ac:dyDescent="0.25">
      <c r="H316" t="s">
        <v>1703</v>
      </c>
      <c r="I316" t="s">
        <v>872</v>
      </c>
    </row>
    <row r="317" spans="8:9" x14ac:dyDescent="0.25">
      <c r="H317" t="s">
        <v>1704</v>
      </c>
      <c r="I317" t="s">
        <v>873</v>
      </c>
    </row>
    <row r="318" spans="8:9" x14ac:dyDescent="0.25">
      <c r="H318" t="s">
        <v>1705</v>
      </c>
      <c r="I318" t="s">
        <v>874</v>
      </c>
    </row>
    <row r="319" spans="8:9" x14ac:dyDescent="0.25">
      <c r="H319" t="s">
        <v>1706</v>
      </c>
      <c r="I319" t="s">
        <v>875</v>
      </c>
    </row>
    <row r="320" spans="8:9" x14ac:dyDescent="0.25">
      <c r="H320" t="s">
        <v>2155</v>
      </c>
      <c r="I320" t="s">
        <v>876</v>
      </c>
    </row>
    <row r="321" spans="8:9" x14ac:dyDescent="0.25">
      <c r="H321" t="s">
        <v>1707</v>
      </c>
      <c r="I321" t="s">
        <v>877</v>
      </c>
    </row>
    <row r="322" spans="8:9" x14ac:dyDescent="0.25">
      <c r="H322" t="s">
        <v>1708</v>
      </c>
      <c r="I322" t="s">
        <v>878</v>
      </c>
    </row>
    <row r="323" spans="8:9" x14ac:dyDescent="0.25">
      <c r="H323" t="s">
        <v>2156</v>
      </c>
      <c r="I323" t="s">
        <v>879</v>
      </c>
    </row>
    <row r="324" spans="8:9" x14ac:dyDescent="0.25">
      <c r="H324" t="s">
        <v>1709</v>
      </c>
      <c r="I324" t="s">
        <v>880</v>
      </c>
    </row>
    <row r="325" spans="8:9" x14ac:dyDescent="0.25">
      <c r="H325" t="s">
        <v>1710</v>
      </c>
      <c r="I325" t="s">
        <v>881</v>
      </c>
    </row>
    <row r="326" spans="8:9" x14ac:dyDescent="0.25">
      <c r="H326" t="s">
        <v>1711</v>
      </c>
      <c r="I326" t="s">
        <v>882</v>
      </c>
    </row>
    <row r="327" spans="8:9" x14ac:dyDescent="0.25">
      <c r="H327" t="s">
        <v>1712</v>
      </c>
      <c r="I327" t="s">
        <v>883</v>
      </c>
    </row>
    <row r="328" spans="8:9" x14ac:dyDescent="0.25">
      <c r="H328" t="s">
        <v>1713</v>
      </c>
      <c r="I328" t="s">
        <v>884</v>
      </c>
    </row>
    <row r="329" spans="8:9" x14ac:dyDescent="0.25">
      <c r="H329" t="s">
        <v>1714</v>
      </c>
      <c r="I329" t="s">
        <v>885</v>
      </c>
    </row>
    <row r="330" spans="8:9" x14ac:dyDescent="0.25">
      <c r="H330" t="s">
        <v>1715</v>
      </c>
      <c r="I330" t="s">
        <v>886</v>
      </c>
    </row>
    <row r="331" spans="8:9" x14ac:dyDescent="0.25">
      <c r="H331" t="s">
        <v>2157</v>
      </c>
      <c r="I331" t="s">
        <v>887</v>
      </c>
    </row>
    <row r="332" spans="8:9" x14ac:dyDescent="0.25">
      <c r="H332" t="s">
        <v>1716</v>
      </c>
      <c r="I332" t="s">
        <v>888</v>
      </c>
    </row>
    <row r="333" spans="8:9" x14ac:dyDescent="0.25">
      <c r="H333" t="s">
        <v>1717</v>
      </c>
      <c r="I333" t="s">
        <v>889</v>
      </c>
    </row>
    <row r="334" spans="8:9" x14ac:dyDescent="0.25">
      <c r="H334" t="s">
        <v>2158</v>
      </c>
      <c r="I334" t="s">
        <v>890</v>
      </c>
    </row>
    <row r="335" spans="8:9" x14ac:dyDescent="0.25">
      <c r="H335" t="s">
        <v>1718</v>
      </c>
      <c r="I335" t="s">
        <v>891</v>
      </c>
    </row>
    <row r="336" spans="8:9" x14ac:dyDescent="0.25">
      <c r="H336" t="s">
        <v>1719</v>
      </c>
      <c r="I336" t="s">
        <v>892</v>
      </c>
    </row>
    <row r="337" spans="8:9" x14ac:dyDescent="0.25">
      <c r="H337" t="s">
        <v>2159</v>
      </c>
      <c r="I337" t="s">
        <v>893</v>
      </c>
    </row>
    <row r="338" spans="8:9" x14ac:dyDescent="0.25">
      <c r="H338" t="s">
        <v>2160</v>
      </c>
      <c r="I338" t="s">
        <v>894</v>
      </c>
    </row>
    <row r="339" spans="8:9" x14ac:dyDescent="0.25">
      <c r="H339" t="s">
        <v>1720</v>
      </c>
      <c r="I339" t="s">
        <v>895</v>
      </c>
    </row>
    <row r="340" spans="8:9" x14ac:dyDescent="0.25">
      <c r="H340" t="s">
        <v>1721</v>
      </c>
      <c r="I340" t="s">
        <v>896</v>
      </c>
    </row>
    <row r="341" spans="8:9" x14ac:dyDescent="0.25">
      <c r="H341" t="s">
        <v>1722</v>
      </c>
      <c r="I341" t="s">
        <v>897</v>
      </c>
    </row>
    <row r="342" spans="8:9" x14ac:dyDescent="0.25">
      <c r="H342" t="s">
        <v>1723</v>
      </c>
      <c r="I342" t="s">
        <v>898</v>
      </c>
    </row>
    <row r="343" spans="8:9" x14ac:dyDescent="0.25">
      <c r="H343" t="s">
        <v>1724</v>
      </c>
      <c r="I343" t="s">
        <v>899</v>
      </c>
    </row>
    <row r="344" spans="8:9" x14ac:dyDescent="0.25">
      <c r="H344" t="s">
        <v>2161</v>
      </c>
      <c r="I344" t="s">
        <v>900</v>
      </c>
    </row>
    <row r="345" spans="8:9" x14ac:dyDescent="0.25">
      <c r="H345" t="s">
        <v>1725</v>
      </c>
      <c r="I345" t="s">
        <v>901</v>
      </c>
    </row>
    <row r="346" spans="8:9" x14ac:dyDescent="0.25">
      <c r="H346" t="s">
        <v>1726</v>
      </c>
      <c r="I346" t="s">
        <v>902</v>
      </c>
    </row>
    <row r="347" spans="8:9" x14ac:dyDescent="0.25">
      <c r="H347" t="s">
        <v>1727</v>
      </c>
      <c r="I347" t="s">
        <v>903</v>
      </c>
    </row>
    <row r="348" spans="8:9" x14ac:dyDescent="0.25">
      <c r="H348" t="s">
        <v>2162</v>
      </c>
      <c r="I348" t="s">
        <v>904</v>
      </c>
    </row>
    <row r="349" spans="8:9" x14ac:dyDescent="0.25">
      <c r="H349" t="s">
        <v>1728</v>
      </c>
      <c r="I349" t="s">
        <v>905</v>
      </c>
    </row>
    <row r="350" spans="8:9" x14ac:dyDescent="0.25">
      <c r="H350" t="s">
        <v>1729</v>
      </c>
      <c r="I350" t="s">
        <v>906</v>
      </c>
    </row>
    <row r="351" spans="8:9" x14ac:dyDescent="0.25">
      <c r="H351" t="s">
        <v>1730</v>
      </c>
      <c r="I351" t="s">
        <v>907</v>
      </c>
    </row>
    <row r="352" spans="8:9" x14ac:dyDescent="0.25">
      <c r="H352" t="s">
        <v>1731</v>
      </c>
      <c r="I352" t="s">
        <v>908</v>
      </c>
    </row>
    <row r="353" spans="8:9" x14ac:dyDescent="0.25">
      <c r="H353" t="s">
        <v>2163</v>
      </c>
      <c r="I353" t="s">
        <v>909</v>
      </c>
    </row>
    <row r="354" spans="8:9" x14ac:dyDescent="0.25">
      <c r="H354" t="s">
        <v>2164</v>
      </c>
      <c r="I354" t="s">
        <v>910</v>
      </c>
    </row>
    <row r="355" spans="8:9" x14ac:dyDescent="0.25">
      <c r="H355" t="s">
        <v>1732</v>
      </c>
      <c r="I355" t="s">
        <v>911</v>
      </c>
    </row>
    <row r="356" spans="8:9" x14ac:dyDescent="0.25">
      <c r="H356" t="s">
        <v>1733</v>
      </c>
      <c r="I356" t="s">
        <v>912</v>
      </c>
    </row>
    <row r="357" spans="8:9" x14ac:dyDescent="0.25">
      <c r="H357" t="s">
        <v>1734</v>
      </c>
      <c r="I357" t="s">
        <v>913</v>
      </c>
    </row>
    <row r="358" spans="8:9" x14ac:dyDescent="0.25">
      <c r="H358" t="s">
        <v>1735</v>
      </c>
      <c r="I358" t="s">
        <v>914</v>
      </c>
    </row>
    <row r="359" spans="8:9" x14ac:dyDescent="0.25">
      <c r="H359" t="s">
        <v>1736</v>
      </c>
      <c r="I359" t="s">
        <v>915</v>
      </c>
    </row>
    <row r="360" spans="8:9" x14ac:dyDescent="0.25">
      <c r="H360" t="s">
        <v>1737</v>
      </c>
      <c r="I360" t="s">
        <v>916</v>
      </c>
    </row>
    <row r="361" spans="8:9" x14ac:dyDescent="0.25">
      <c r="H361" t="s">
        <v>1738</v>
      </c>
      <c r="I361" t="s">
        <v>917</v>
      </c>
    </row>
    <row r="362" spans="8:9" x14ac:dyDescent="0.25">
      <c r="H362" t="s">
        <v>2165</v>
      </c>
      <c r="I362" t="s">
        <v>918</v>
      </c>
    </row>
    <row r="363" spans="8:9" x14ac:dyDescent="0.25">
      <c r="H363" t="s">
        <v>1739</v>
      </c>
      <c r="I363" t="s">
        <v>919</v>
      </c>
    </row>
    <row r="364" spans="8:9" x14ac:dyDescent="0.25">
      <c r="H364" t="s">
        <v>1740</v>
      </c>
      <c r="I364" t="s">
        <v>920</v>
      </c>
    </row>
    <row r="365" spans="8:9" x14ac:dyDescent="0.25">
      <c r="H365" t="s">
        <v>2166</v>
      </c>
      <c r="I365" t="s">
        <v>921</v>
      </c>
    </row>
    <row r="366" spans="8:9" x14ac:dyDescent="0.25">
      <c r="H366" t="s">
        <v>2167</v>
      </c>
      <c r="I366" t="s">
        <v>922</v>
      </c>
    </row>
    <row r="367" spans="8:9" x14ac:dyDescent="0.25">
      <c r="H367" t="s">
        <v>1741</v>
      </c>
      <c r="I367" t="s">
        <v>923</v>
      </c>
    </row>
    <row r="368" spans="8:9" x14ac:dyDescent="0.25">
      <c r="H368" t="s">
        <v>1742</v>
      </c>
      <c r="I368" t="s">
        <v>924</v>
      </c>
    </row>
    <row r="369" spans="8:9" x14ac:dyDescent="0.25">
      <c r="H369" t="s">
        <v>1743</v>
      </c>
      <c r="I369" t="s">
        <v>925</v>
      </c>
    </row>
    <row r="370" spans="8:9" x14ac:dyDescent="0.25">
      <c r="H370" t="s">
        <v>1744</v>
      </c>
      <c r="I370" t="s">
        <v>926</v>
      </c>
    </row>
    <row r="371" spans="8:9" x14ac:dyDescent="0.25">
      <c r="H371" t="s">
        <v>1745</v>
      </c>
      <c r="I371" t="s">
        <v>927</v>
      </c>
    </row>
    <row r="372" spans="8:9" x14ac:dyDescent="0.25">
      <c r="H372" t="s">
        <v>1746</v>
      </c>
      <c r="I372" t="s">
        <v>928</v>
      </c>
    </row>
    <row r="373" spans="8:9" x14ac:dyDescent="0.25">
      <c r="H373" t="s">
        <v>1747</v>
      </c>
      <c r="I373" t="s">
        <v>929</v>
      </c>
    </row>
    <row r="374" spans="8:9" x14ac:dyDescent="0.25">
      <c r="H374" t="s">
        <v>1748</v>
      </c>
      <c r="I374" t="s">
        <v>930</v>
      </c>
    </row>
    <row r="375" spans="8:9" x14ac:dyDescent="0.25">
      <c r="H375" t="s">
        <v>1749</v>
      </c>
      <c r="I375" t="s">
        <v>931</v>
      </c>
    </row>
    <row r="376" spans="8:9" x14ac:dyDescent="0.25">
      <c r="H376" t="s">
        <v>2168</v>
      </c>
      <c r="I376" t="s">
        <v>932</v>
      </c>
    </row>
    <row r="377" spans="8:9" x14ac:dyDescent="0.25">
      <c r="H377" t="s">
        <v>2169</v>
      </c>
      <c r="I377" t="s">
        <v>933</v>
      </c>
    </row>
    <row r="378" spans="8:9" x14ac:dyDescent="0.25">
      <c r="H378" t="s">
        <v>1750</v>
      </c>
      <c r="I378" t="s">
        <v>934</v>
      </c>
    </row>
    <row r="379" spans="8:9" x14ac:dyDescent="0.25">
      <c r="H379" t="s">
        <v>1751</v>
      </c>
      <c r="I379" t="s">
        <v>935</v>
      </c>
    </row>
    <row r="380" spans="8:9" x14ac:dyDescent="0.25">
      <c r="H380" t="s">
        <v>1752</v>
      </c>
      <c r="I380" t="s">
        <v>936</v>
      </c>
    </row>
    <row r="381" spans="8:9" x14ac:dyDescent="0.25">
      <c r="H381" t="s">
        <v>1753</v>
      </c>
      <c r="I381" t="s">
        <v>937</v>
      </c>
    </row>
    <row r="382" spans="8:9" x14ac:dyDescent="0.25">
      <c r="H382" t="s">
        <v>2170</v>
      </c>
      <c r="I382" t="s">
        <v>938</v>
      </c>
    </row>
    <row r="383" spans="8:9" x14ac:dyDescent="0.25">
      <c r="H383" t="s">
        <v>1754</v>
      </c>
      <c r="I383" t="s">
        <v>939</v>
      </c>
    </row>
    <row r="384" spans="8:9" x14ac:dyDescent="0.25">
      <c r="H384" t="s">
        <v>1755</v>
      </c>
      <c r="I384" t="s">
        <v>940</v>
      </c>
    </row>
    <row r="385" spans="8:9" x14ac:dyDescent="0.25">
      <c r="H385" t="s">
        <v>1756</v>
      </c>
      <c r="I385" t="s">
        <v>941</v>
      </c>
    </row>
    <row r="386" spans="8:9" x14ac:dyDescent="0.25">
      <c r="H386" t="s">
        <v>1757</v>
      </c>
      <c r="I386" t="s">
        <v>942</v>
      </c>
    </row>
    <row r="387" spans="8:9" x14ac:dyDescent="0.25">
      <c r="H387" t="s">
        <v>1758</v>
      </c>
      <c r="I387" t="s">
        <v>943</v>
      </c>
    </row>
    <row r="388" spans="8:9" x14ac:dyDescent="0.25">
      <c r="H388" t="s">
        <v>1759</v>
      </c>
      <c r="I388" t="s">
        <v>944</v>
      </c>
    </row>
    <row r="389" spans="8:9" x14ac:dyDescent="0.25">
      <c r="H389" t="s">
        <v>2171</v>
      </c>
      <c r="I389" t="s">
        <v>945</v>
      </c>
    </row>
    <row r="390" spans="8:9" x14ac:dyDescent="0.25">
      <c r="H390" t="s">
        <v>2172</v>
      </c>
      <c r="I390" t="s">
        <v>946</v>
      </c>
    </row>
    <row r="391" spans="8:9" x14ac:dyDescent="0.25">
      <c r="H391" t="s">
        <v>1760</v>
      </c>
      <c r="I391" t="s">
        <v>947</v>
      </c>
    </row>
    <row r="392" spans="8:9" x14ac:dyDescent="0.25">
      <c r="H392" t="s">
        <v>1761</v>
      </c>
      <c r="I392" t="s">
        <v>948</v>
      </c>
    </row>
    <row r="393" spans="8:9" x14ac:dyDescent="0.25">
      <c r="H393" t="s">
        <v>2173</v>
      </c>
      <c r="I393" t="s">
        <v>949</v>
      </c>
    </row>
    <row r="394" spans="8:9" x14ac:dyDescent="0.25">
      <c r="H394" t="s">
        <v>1762</v>
      </c>
      <c r="I394" t="s">
        <v>950</v>
      </c>
    </row>
    <row r="395" spans="8:9" x14ac:dyDescent="0.25">
      <c r="H395" t="s">
        <v>1763</v>
      </c>
      <c r="I395" t="s">
        <v>951</v>
      </c>
    </row>
    <row r="396" spans="8:9" x14ac:dyDescent="0.25">
      <c r="H396" t="s">
        <v>2174</v>
      </c>
      <c r="I396" t="s">
        <v>952</v>
      </c>
    </row>
    <row r="397" spans="8:9" x14ac:dyDescent="0.25">
      <c r="H397" t="s">
        <v>1764</v>
      </c>
      <c r="I397" t="s">
        <v>953</v>
      </c>
    </row>
    <row r="398" spans="8:9" x14ac:dyDescent="0.25">
      <c r="H398" t="s">
        <v>1765</v>
      </c>
      <c r="I398" t="s">
        <v>954</v>
      </c>
    </row>
    <row r="399" spans="8:9" x14ac:dyDescent="0.25">
      <c r="H399" t="s">
        <v>1766</v>
      </c>
      <c r="I399" t="s">
        <v>955</v>
      </c>
    </row>
    <row r="400" spans="8:9" x14ac:dyDescent="0.25">
      <c r="H400" t="s">
        <v>2175</v>
      </c>
      <c r="I400" t="s">
        <v>956</v>
      </c>
    </row>
    <row r="401" spans="8:9" x14ac:dyDescent="0.25">
      <c r="H401" t="s">
        <v>1767</v>
      </c>
      <c r="I401" t="s">
        <v>957</v>
      </c>
    </row>
    <row r="402" spans="8:9" x14ac:dyDescent="0.25">
      <c r="H402" t="s">
        <v>1768</v>
      </c>
      <c r="I402" t="s">
        <v>958</v>
      </c>
    </row>
    <row r="403" spans="8:9" x14ac:dyDescent="0.25">
      <c r="H403" t="s">
        <v>2176</v>
      </c>
      <c r="I403" t="s">
        <v>959</v>
      </c>
    </row>
    <row r="404" spans="8:9" x14ac:dyDescent="0.25">
      <c r="H404" t="s">
        <v>2177</v>
      </c>
      <c r="I404" t="s">
        <v>960</v>
      </c>
    </row>
    <row r="405" spans="8:9" x14ac:dyDescent="0.25">
      <c r="H405" t="s">
        <v>1769</v>
      </c>
      <c r="I405" t="s">
        <v>961</v>
      </c>
    </row>
    <row r="406" spans="8:9" x14ac:dyDescent="0.25">
      <c r="H406" t="s">
        <v>1770</v>
      </c>
      <c r="I406" t="s">
        <v>962</v>
      </c>
    </row>
    <row r="407" spans="8:9" x14ac:dyDescent="0.25">
      <c r="H407" t="s">
        <v>1771</v>
      </c>
      <c r="I407" t="s">
        <v>963</v>
      </c>
    </row>
    <row r="408" spans="8:9" x14ac:dyDescent="0.25">
      <c r="H408" t="s">
        <v>2178</v>
      </c>
      <c r="I408" t="s">
        <v>964</v>
      </c>
    </row>
    <row r="409" spans="8:9" x14ac:dyDescent="0.25">
      <c r="H409" t="s">
        <v>1772</v>
      </c>
      <c r="I409" t="s">
        <v>965</v>
      </c>
    </row>
    <row r="410" spans="8:9" x14ac:dyDescent="0.25">
      <c r="H410" t="s">
        <v>1773</v>
      </c>
      <c r="I410" t="s">
        <v>966</v>
      </c>
    </row>
    <row r="411" spans="8:9" x14ac:dyDescent="0.25">
      <c r="H411" t="s">
        <v>2179</v>
      </c>
      <c r="I411" t="s">
        <v>967</v>
      </c>
    </row>
    <row r="412" spans="8:9" x14ac:dyDescent="0.25">
      <c r="H412" t="s">
        <v>1774</v>
      </c>
      <c r="I412" t="s">
        <v>968</v>
      </c>
    </row>
    <row r="413" spans="8:9" x14ac:dyDescent="0.25">
      <c r="H413" t="s">
        <v>1775</v>
      </c>
      <c r="I413" t="s">
        <v>969</v>
      </c>
    </row>
    <row r="414" spans="8:9" x14ac:dyDescent="0.25">
      <c r="H414" t="s">
        <v>2180</v>
      </c>
      <c r="I414" t="s">
        <v>970</v>
      </c>
    </row>
    <row r="415" spans="8:9" x14ac:dyDescent="0.25">
      <c r="H415" t="s">
        <v>2181</v>
      </c>
      <c r="I415" t="s">
        <v>971</v>
      </c>
    </row>
    <row r="416" spans="8:9" x14ac:dyDescent="0.25">
      <c r="H416" t="s">
        <v>1776</v>
      </c>
      <c r="I416" t="s">
        <v>972</v>
      </c>
    </row>
    <row r="417" spans="8:9" x14ac:dyDescent="0.25">
      <c r="H417" t="s">
        <v>1777</v>
      </c>
      <c r="I417" t="s">
        <v>973</v>
      </c>
    </row>
    <row r="418" spans="8:9" x14ac:dyDescent="0.25">
      <c r="H418" t="s">
        <v>1778</v>
      </c>
      <c r="I418" t="s">
        <v>974</v>
      </c>
    </row>
    <row r="419" spans="8:9" x14ac:dyDescent="0.25">
      <c r="H419" t="s">
        <v>2182</v>
      </c>
      <c r="I419" t="s">
        <v>975</v>
      </c>
    </row>
    <row r="420" spans="8:9" x14ac:dyDescent="0.25">
      <c r="H420" t="s">
        <v>1779</v>
      </c>
      <c r="I420" t="s">
        <v>976</v>
      </c>
    </row>
    <row r="421" spans="8:9" x14ac:dyDescent="0.25">
      <c r="H421" t="s">
        <v>1780</v>
      </c>
      <c r="I421" t="s">
        <v>977</v>
      </c>
    </row>
    <row r="422" spans="8:9" x14ac:dyDescent="0.25">
      <c r="H422" t="s">
        <v>1781</v>
      </c>
      <c r="I422" t="s">
        <v>978</v>
      </c>
    </row>
    <row r="423" spans="8:9" x14ac:dyDescent="0.25">
      <c r="H423" t="s">
        <v>2183</v>
      </c>
      <c r="I423" t="s">
        <v>979</v>
      </c>
    </row>
    <row r="424" spans="8:9" x14ac:dyDescent="0.25">
      <c r="H424" t="s">
        <v>1782</v>
      </c>
      <c r="I424" t="s">
        <v>980</v>
      </c>
    </row>
    <row r="425" spans="8:9" x14ac:dyDescent="0.25">
      <c r="H425" t="s">
        <v>1783</v>
      </c>
      <c r="I425" t="s">
        <v>981</v>
      </c>
    </row>
    <row r="426" spans="8:9" x14ac:dyDescent="0.25">
      <c r="H426" t="s">
        <v>1784</v>
      </c>
      <c r="I426" t="s">
        <v>982</v>
      </c>
    </row>
    <row r="427" spans="8:9" x14ac:dyDescent="0.25">
      <c r="H427" t="s">
        <v>1785</v>
      </c>
      <c r="I427" t="s">
        <v>983</v>
      </c>
    </row>
    <row r="428" spans="8:9" x14ac:dyDescent="0.25">
      <c r="H428" t="s">
        <v>1786</v>
      </c>
      <c r="I428" t="s">
        <v>984</v>
      </c>
    </row>
    <row r="429" spans="8:9" x14ac:dyDescent="0.25">
      <c r="H429" t="s">
        <v>2184</v>
      </c>
      <c r="I429" t="s">
        <v>985</v>
      </c>
    </row>
    <row r="430" spans="8:9" x14ac:dyDescent="0.25">
      <c r="H430" t="s">
        <v>1787</v>
      </c>
      <c r="I430" t="s">
        <v>986</v>
      </c>
    </row>
    <row r="431" spans="8:9" x14ac:dyDescent="0.25">
      <c r="H431" t="s">
        <v>1788</v>
      </c>
      <c r="I431" t="s">
        <v>987</v>
      </c>
    </row>
    <row r="432" spans="8:9" x14ac:dyDescent="0.25">
      <c r="H432" t="s">
        <v>2185</v>
      </c>
      <c r="I432" t="s">
        <v>988</v>
      </c>
    </row>
    <row r="433" spans="8:9" x14ac:dyDescent="0.25">
      <c r="H433" t="s">
        <v>2186</v>
      </c>
      <c r="I433" t="s">
        <v>989</v>
      </c>
    </row>
    <row r="434" spans="8:9" x14ac:dyDescent="0.25">
      <c r="H434" t="s">
        <v>1789</v>
      </c>
      <c r="I434" t="s">
        <v>990</v>
      </c>
    </row>
    <row r="435" spans="8:9" x14ac:dyDescent="0.25">
      <c r="H435" t="s">
        <v>1790</v>
      </c>
      <c r="I435" t="s">
        <v>991</v>
      </c>
    </row>
    <row r="436" spans="8:9" x14ac:dyDescent="0.25">
      <c r="H436" t="s">
        <v>1791</v>
      </c>
      <c r="I436" t="s">
        <v>992</v>
      </c>
    </row>
    <row r="437" spans="8:9" x14ac:dyDescent="0.25">
      <c r="H437" t="s">
        <v>2187</v>
      </c>
      <c r="I437" t="s">
        <v>993</v>
      </c>
    </row>
    <row r="438" spans="8:9" x14ac:dyDescent="0.25">
      <c r="H438" t="s">
        <v>1792</v>
      </c>
      <c r="I438" t="s">
        <v>994</v>
      </c>
    </row>
    <row r="439" spans="8:9" x14ac:dyDescent="0.25">
      <c r="H439" t="s">
        <v>1793</v>
      </c>
      <c r="I439" t="s">
        <v>995</v>
      </c>
    </row>
    <row r="440" spans="8:9" x14ac:dyDescent="0.25">
      <c r="H440" t="s">
        <v>1794</v>
      </c>
      <c r="I440" t="s">
        <v>996</v>
      </c>
    </row>
    <row r="441" spans="8:9" x14ac:dyDescent="0.25">
      <c r="H441" t="s">
        <v>2188</v>
      </c>
      <c r="I441" t="s">
        <v>997</v>
      </c>
    </row>
    <row r="442" spans="8:9" x14ac:dyDescent="0.25">
      <c r="H442" t="s">
        <v>2189</v>
      </c>
      <c r="I442" t="s">
        <v>998</v>
      </c>
    </row>
    <row r="443" spans="8:9" x14ac:dyDescent="0.25">
      <c r="H443" t="s">
        <v>1795</v>
      </c>
      <c r="I443" t="s">
        <v>999</v>
      </c>
    </row>
    <row r="444" spans="8:9" x14ac:dyDescent="0.25">
      <c r="H444" t="s">
        <v>1796</v>
      </c>
      <c r="I444" t="s">
        <v>1000</v>
      </c>
    </row>
    <row r="445" spans="8:9" x14ac:dyDescent="0.25">
      <c r="H445" t="s">
        <v>1797</v>
      </c>
      <c r="I445" t="s">
        <v>1001</v>
      </c>
    </row>
    <row r="446" spans="8:9" x14ac:dyDescent="0.25">
      <c r="H446" t="s">
        <v>1798</v>
      </c>
      <c r="I446" t="s">
        <v>1002</v>
      </c>
    </row>
    <row r="447" spans="8:9" x14ac:dyDescent="0.25">
      <c r="H447" t="s">
        <v>1799</v>
      </c>
      <c r="I447" t="s">
        <v>1003</v>
      </c>
    </row>
    <row r="448" spans="8:9" x14ac:dyDescent="0.25">
      <c r="H448" t="s">
        <v>1800</v>
      </c>
      <c r="I448" t="s">
        <v>1004</v>
      </c>
    </row>
    <row r="449" spans="8:9" x14ac:dyDescent="0.25">
      <c r="H449" t="s">
        <v>1801</v>
      </c>
      <c r="I449" t="s">
        <v>1005</v>
      </c>
    </row>
    <row r="450" spans="8:9" x14ac:dyDescent="0.25">
      <c r="H450" t="s">
        <v>1802</v>
      </c>
      <c r="I450" t="s">
        <v>1006</v>
      </c>
    </row>
    <row r="451" spans="8:9" x14ac:dyDescent="0.25">
      <c r="H451" t="s">
        <v>1803</v>
      </c>
      <c r="I451" t="s">
        <v>1007</v>
      </c>
    </row>
    <row r="452" spans="8:9" x14ac:dyDescent="0.25">
      <c r="H452" t="s">
        <v>2190</v>
      </c>
      <c r="I452" t="s">
        <v>1008</v>
      </c>
    </row>
    <row r="453" spans="8:9" x14ac:dyDescent="0.25">
      <c r="H453" t="s">
        <v>1804</v>
      </c>
      <c r="I453" t="s">
        <v>1009</v>
      </c>
    </row>
    <row r="454" spans="8:9" x14ac:dyDescent="0.25">
      <c r="H454" t="s">
        <v>1805</v>
      </c>
      <c r="I454" t="s">
        <v>1010</v>
      </c>
    </row>
    <row r="455" spans="8:9" x14ac:dyDescent="0.25">
      <c r="H455" t="s">
        <v>1806</v>
      </c>
      <c r="I455" t="s">
        <v>1011</v>
      </c>
    </row>
    <row r="456" spans="8:9" x14ac:dyDescent="0.25">
      <c r="H456" t="s">
        <v>1807</v>
      </c>
      <c r="I456" t="s">
        <v>1012</v>
      </c>
    </row>
    <row r="457" spans="8:9" x14ac:dyDescent="0.25">
      <c r="H457" t="s">
        <v>2191</v>
      </c>
      <c r="I457" t="s">
        <v>1013</v>
      </c>
    </row>
    <row r="458" spans="8:9" x14ac:dyDescent="0.25">
      <c r="H458" t="s">
        <v>1808</v>
      </c>
      <c r="I458" t="s">
        <v>1014</v>
      </c>
    </row>
    <row r="459" spans="8:9" x14ac:dyDescent="0.25">
      <c r="H459" t="s">
        <v>1809</v>
      </c>
      <c r="I459" t="s">
        <v>1015</v>
      </c>
    </row>
    <row r="460" spans="8:9" x14ac:dyDescent="0.25">
      <c r="H460" t="s">
        <v>1810</v>
      </c>
      <c r="I460" t="s">
        <v>1016</v>
      </c>
    </row>
    <row r="461" spans="8:9" x14ac:dyDescent="0.25">
      <c r="H461" t="s">
        <v>1811</v>
      </c>
      <c r="I461" t="s">
        <v>1017</v>
      </c>
    </row>
    <row r="462" spans="8:9" x14ac:dyDescent="0.25">
      <c r="H462" t="s">
        <v>1812</v>
      </c>
      <c r="I462" t="s">
        <v>1018</v>
      </c>
    </row>
    <row r="463" spans="8:9" x14ac:dyDescent="0.25">
      <c r="H463" t="s">
        <v>1813</v>
      </c>
      <c r="I463" t="s">
        <v>1019</v>
      </c>
    </row>
    <row r="464" spans="8:9" x14ac:dyDescent="0.25">
      <c r="H464" t="s">
        <v>1814</v>
      </c>
      <c r="I464" t="s">
        <v>1020</v>
      </c>
    </row>
    <row r="465" spans="8:9" x14ac:dyDescent="0.25">
      <c r="H465" t="s">
        <v>1815</v>
      </c>
      <c r="I465" t="s">
        <v>1021</v>
      </c>
    </row>
    <row r="466" spans="8:9" x14ac:dyDescent="0.25">
      <c r="H466" t="s">
        <v>1816</v>
      </c>
      <c r="I466" t="s">
        <v>1022</v>
      </c>
    </row>
    <row r="467" spans="8:9" x14ac:dyDescent="0.25">
      <c r="H467" t="s">
        <v>2192</v>
      </c>
      <c r="I467" t="s">
        <v>1023</v>
      </c>
    </row>
    <row r="468" spans="8:9" x14ac:dyDescent="0.25">
      <c r="H468" t="s">
        <v>1817</v>
      </c>
      <c r="I468" t="s">
        <v>1024</v>
      </c>
    </row>
    <row r="469" spans="8:9" x14ac:dyDescent="0.25">
      <c r="H469" t="s">
        <v>1818</v>
      </c>
      <c r="I469" t="s">
        <v>1025</v>
      </c>
    </row>
    <row r="470" spans="8:9" x14ac:dyDescent="0.25">
      <c r="H470" t="s">
        <v>1819</v>
      </c>
      <c r="I470" t="s">
        <v>1026</v>
      </c>
    </row>
    <row r="471" spans="8:9" x14ac:dyDescent="0.25">
      <c r="H471" t="s">
        <v>1820</v>
      </c>
      <c r="I471" t="s">
        <v>1027</v>
      </c>
    </row>
    <row r="472" spans="8:9" x14ac:dyDescent="0.25">
      <c r="H472" t="s">
        <v>1821</v>
      </c>
      <c r="I472" t="s">
        <v>1028</v>
      </c>
    </row>
    <row r="473" spans="8:9" x14ac:dyDescent="0.25">
      <c r="H473" t="s">
        <v>1822</v>
      </c>
      <c r="I473" t="s">
        <v>1029</v>
      </c>
    </row>
    <row r="474" spans="8:9" x14ac:dyDescent="0.25">
      <c r="H474" t="s">
        <v>1823</v>
      </c>
      <c r="I474" t="s">
        <v>1030</v>
      </c>
    </row>
    <row r="475" spans="8:9" x14ac:dyDescent="0.25">
      <c r="H475" t="s">
        <v>1824</v>
      </c>
      <c r="I475" t="s">
        <v>1031</v>
      </c>
    </row>
    <row r="476" spans="8:9" x14ac:dyDescent="0.25">
      <c r="H476" t="s">
        <v>1825</v>
      </c>
      <c r="I476" t="s">
        <v>1032</v>
      </c>
    </row>
    <row r="477" spans="8:9" x14ac:dyDescent="0.25">
      <c r="H477" t="s">
        <v>2193</v>
      </c>
      <c r="I477" t="s">
        <v>1033</v>
      </c>
    </row>
    <row r="478" spans="8:9" x14ac:dyDescent="0.25">
      <c r="H478" t="s">
        <v>1826</v>
      </c>
      <c r="I478" t="s">
        <v>1034</v>
      </c>
    </row>
    <row r="479" spans="8:9" x14ac:dyDescent="0.25">
      <c r="H479" t="s">
        <v>1827</v>
      </c>
      <c r="I479" t="s">
        <v>1035</v>
      </c>
    </row>
    <row r="480" spans="8:9" x14ac:dyDescent="0.25">
      <c r="H480" t="s">
        <v>2194</v>
      </c>
      <c r="I480" t="s">
        <v>1036</v>
      </c>
    </row>
    <row r="481" spans="8:9" x14ac:dyDescent="0.25">
      <c r="H481" t="s">
        <v>1828</v>
      </c>
      <c r="I481" t="s">
        <v>1037</v>
      </c>
    </row>
    <row r="482" spans="8:9" x14ac:dyDescent="0.25">
      <c r="H482" t="s">
        <v>1829</v>
      </c>
      <c r="I482" t="s">
        <v>1038</v>
      </c>
    </row>
    <row r="483" spans="8:9" x14ac:dyDescent="0.25">
      <c r="H483" t="s">
        <v>1830</v>
      </c>
      <c r="I483" t="s">
        <v>1039</v>
      </c>
    </row>
    <row r="484" spans="8:9" x14ac:dyDescent="0.25">
      <c r="H484" t="s">
        <v>1831</v>
      </c>
      <c r="I484" t="s">
        <v>1040</v>
      </c>
    </row>
    <row r="485" spans="8:9" x14ac:dyDescent="0.25">
      <c r="H485" t="s">
        <v>1832</v>
      </c>
      <c r="I485" t="s">
        <v>1041</v>
      </c>
    </row>
    <row r="486" spans="8:9" x14ac:dyDescent="0.25">
      <c r="H486" t="s">
        <v>1833</v>
      </c>
      <c r="I486" t="s">
        <v>1042</v>
      </c>
    </row>
    <row r="487" spans="8:9" x14ac:dyDescent="0.25">
      <c r="H487" t="s">
        <v>1834</v>
      </c>
      <c r="I487" t="s">
        <v>1043</v>
      </c>
    </row>
    <row r="488" spans="8:9" x14ac:dyDescent="0.25">
      <c r="H488" t="s">
        <v>2195</v>
      </c>
      <c r="I488" t="s">
        <v>1044</v>
      </c>
    </row>
    <row r="489" spans="8:9" x14ac:dyDescent="0.25">
      <c r="H489" t="s">
        <v>1835</v>
      </c>
      <c r="I489" t="s">
        <v>1045</v>
      </c>
    </row>
    <row r="490" spans="8:9" x14ac:dyDescent="0.25">
      <c r="H490" t="s">
        <v>1836</v>
      </c>
      <c r="I490" t="s">
        <v>1046</v>
      </c>
    </row>
    <row r="491" spans="8:9" x14ac:dyDescent="0.25">
      <c r="H491" t="s">
        <v>1837</v>
      </c>
      <c r="I491" t="s">
        <v>1047</v>
      </c>
    </row>
    <row r="492" spans="8:9" x14ac:dyDescent="0.25">
      <c r="H492" t="s">
        <v>1838</v>
      </c>
      <c r="I492" t="s">
        <v>1048</v>
      </c>
    </row>
    <row r="493" spans="8:9" x14ac:dyDescent="0.25">
      <c r="H493" t="s">
        <v>1839</v>
      </c>
      <c r="I493" t="s">
        <v>1049</v>
      </c>
    </row>
    <row r="494" spans="8:9" x14ac:dyDescent="0.25">
      <c r="H494" t="s">
        <v>1840</v>
      </c>
      <c r="I494" t="s">
        <v>1050</v>
      </c>
    </row>
    <row r="495" spans="8:9" x14ac:dyDescent="0.25">
      <c r="H495" t="s">
        <v>1841</v>
      </c>
      <c r="I495" t="s">
        <v>1051</v>
      </c>
    </row>
    <row r="496" spans="8:9" x14ac:dyDescent="0.25">
      <c r="H496" t="s">
        <v>1842</v>
      </c>
      <c r="I496" t="s">
        <v>1052</v>
      </c>
    </row>
    <row r="497" spans="8:9" x14ac:dyDescent="0.25">
      <c r="H497" t="s">
        <v>2196</v>
      </c>
      <c r="I497" t="s">
        <v>1053</v>
      </c>
    </row>
    <row r="498" spans="8:9" x14ac:dyDescent="0.25">
      <c r="H498" t="s">
        <v>2197</v>
      </c>
      <c r="I498" t="s">
        <v>1054</v>
      </c>
    </row>
    <row r="499" spans="8:9" x14ac:dyDescent="0.25">
      <c r="H499" t="s">
        <v>1843</v>
      </c>
      <c r="I499" t="s">
        <v>1055</v>
      </c>
    </row>
    <row r="500" spans="8:9" x14ac:dyDescent="0.25">
      <c r="H500" t="s">
        <v>1844</v>
      </c>
      <c r="I500" t="s">
        <v>1056</v>
      </c>
    </row>
    <row r="501" spans="8:9" x14ac:dyDescent="0.25">
      <c r="H501" t="s">
        <v>2198</v>
      </c>
      <c r="I501" t="s">
        <v>1057</v>
      </c>
    </row>
    <row r="502" spans="8:9" x14ac:dyDescent="0.25">
      <c r="H502" t="s">
        <v>1845</v>
      </c>
      <c r="I502" t="s">
        <v>1058</v>
      </c>
    </row>
    <row r="503" spans="8:9" x14ac:dyDescent="0.25">
      <c r="H503" t="s">
        <v>1846</v>
      </c>
      <c r="I503" t="s">
        <v>1059</v>
      </c>
    </row>
    <row r="504" spans="8:9" x14ac:dyDescent="0.25">
      <c r="H504" t="s">
        <v>1847</v>
      </c>
      <c r="I504" t="s">
        <v>1060</v>
      </c>
    </row>
    <row r="505" spans="8:9" x14ac:dyDescent="0.25">
      <c r="H505" t="s">
        <v>1848</v>
      </c>
      <c r="I505" t="s">
        <v>1061</v>
      </c>
    </row>
    <row r="506" spans="8:9" x14ac:dyDescent="0.25">
      <c r="H506" t="s">
        <v>1849</v>
      </c>
      <c r="I506" t="s">
        <v>1062</v>
      </c>
    </row>
    <row r="507" spans="8:9" x14ac:dyDescent="0.25">
      <c r="H507" t="s">
        <v>1850</v>
      </c>
      <c r="I507" t="s">
        <v>1063</v>
      </c>
    </row>
    <row r="508" spans="8:9" x14ac:dyDescent="0.25">
      <c r="H508" t="s">
        <v>1851</v>
      </c>
      <c r="I508" t="s">
        <v>1064</v>
      </c>
    </row>
    <row r="509" spans="8:9" x14ac:dyDescent="0.25">
      <c r="H509" t="s">
        <v>1852</v>
      </c>
      <c r="I509" t="s">
        <v>1065</v>
      </c>
    </row>
    <row r="510" spans="8:9" x14ac:dyDescent="0.25">
      <c r="H510" t="s">
        <v>2199</v>
      </c>
      <c r="I510" t="s">
        <v>1066</v>
      </c>
    </row>
    <row r="511" spans="8:9" x14ac:dyDescent="0.25">
      <c r="H511" t="s">
        <v>1853</v>
      </c>
      <c r="I511" t="s">
        <v>1067</v>
      </c>
    </row>
    <row r="512" spans="8:9" x14ac:dyDescent="0.25">
      <c r="H512" t="s">
        <v>1854</v>
      </c>
      <c r="I512" t="s">
        <v>1068</v>
      </c>
    </row>
    <row r="513" spans="8:9" x14ac:dyDescent="0.25">
      <c r="H513" t="s">
        <v>1855</v>
      </c>
      <c r="I513" t="s">
        <v>1069</v>
      </c>
    </row>
    <row r="514" spans="8:9" x14ac:dyDescent="0.25">
      <c r="H514" t="s">
        <v>2200</v>
      </c>
      <c r="I514" t="s">
        <v>1070</v>
      </c>
    </row>
    <row r="515" spans="8:9" x14ac:dyDescent="0.25">
      <c r="H515" t="s">
        <v>1856</v>
      </c>
      <c r="I515" t="s">
        <v>1071</v>
      </c>
    </row>
    <row r="516" spans="8:9" x14ac:dyDescent="0.25">
      <c r="H516" t="s">
        <v>1857</v>
      </c>
      <c r="I516" t="s">
        <v>1072</v>
      </c>
    </row>
    <row r="517" spans="8:9" x14ac:dyDescent="0.25">
      <c r="H517" t="s">
        <v>1858</v>
      </c>
      <c r="I517" t="s">
        <v>1073</v>
      </c>
    </row>
    <row r="518" spans="8:9" x14ac:dyDescent="0.25">
      <c r="H518" t="s">
        <v>1859</v>
      </c>
      <c r="I518" t="s">
        <v>1074</v>
      </c>
    </row>
    <row r="519" spans="8:9" x14ac:dyDescent="0.25">
      <c r="H519" t="s">
        <v>1860</v>
      </c>
      <c r="I519" t="s">
        <v>1075</v>
      </c>
    </row>
    <row r="520" spans="8:9" x14ac:dyDescent="0.25">
      <c r="H520" t="s">
        <v>2201</v>
      </c>
      <c r="I520" t="s">
        <v>1076</v>
      </c>
    </row>
    <row r="521" spans="8:9" x14ac:dyDescent="0.25">
      <c r="H521" t="s">
        <v>1861</v>
      </c>
      <c r="I521" t="s">
        <v>1077</v>
      </c>
    </row>
    <row r="522" spans="8:9" x14ac:dyDescent="0.25">
      <c r="H522" t="s">
        <v>1862</v>
      </c>
      <c r="I522" t="s">
        <v>1078</v>
      </c>
    </row>
    <row r="523" spans="8:9" x14ac:dyDescent="0.25">
      <c r="H523" t="s">
        <v>1863</v>
      </c>
      <c r="I523" t="s">
        <v>1079</v>
      </c>
    </row>
    <row r="524" spans="8:9" x14ac:dyDescent="0.25">
      <c r="H524" t="s">
        <v>1864</v>
      </c>
      <c r="I524" t="s">
        <v>1080</v>
      </c>
    </row>
    <row r="525" spans="8:9" x14ac:dyDescent="0.25">
      <c r="H525" t="s">
        <v>1865</v>
      </c>
      <c r="I525" t="s">
        <v>1081</v>
      </c>
    </row>
    <row r="526" spans="8:9" x14ac:dyDescent="0.25">
      <c r="H526" t="s">
        <v>2202</v>
      </c>
      <c r="I526" t="s">
        <v>1082</v>
      </c>
    </row>
    <row r="527" spans="8:9" x14ac:dyDescent="0.25">
      <c r="H527" t="s">
        <v>1866</v>
      </c>
      <c r="I527" t="s">
        <v>1083</v>
      </c>
    </row>
    <row r="528" spans="8:9" x14ac:dyDescent="0.25">
      <c r="H528" t="s">
        <v>1867</v>
      </c>
      <c r="I528" t="s">
        <v>1084</v>
      </c>
    </row>
    <row r="529" spans="8:9" x14ac:dyDescent="0.25">
      <c r="H529" t="s">
        <v>1868</v>
      </c>
      <c r="I529" t="s">
        <v>1085</v>
      </c>
    </row>
    <row r="530" spans="8:9" x14ac:dyDescent="0.25">
      <c r="H530" t="s">
        <v>1869</v>
      </c>
      <c r="I530" t="s">
        <v>1086</v>
      </c>
    </row>
    <row r="531" spans="8:9" x14ac:dyDescent="0.25">
      <c r="H531" t="s">
        <v>1870</v>
      </c>
      <c r="I531" t="s">
        <v>1087</v>
      </c>
    </row>
    <row r="532" spans="8:9" x14ac:dyDescent="0.25">
      <c r="H532" t="s">
        <v>1871</v>
      </c>
      <c r="I532" t="s">
        <v>1088</v>
      </c>
    </row>
    <row r="533" spans="8:9" x14ac:dyDescent="0.25">
      <c r="H533" t="s">
        <v>1872</v>
      </c>
      <c r="I533" t="s">
        <v>1089</v>
      </c>
    </row>
    <row r="534" spans="8:9" x14ac:dyDescent="0.25">
      <c r="H534" t="s">
        <v>1873</v>
      </c>
      <c r="I534" t="s">
        <v>1090</v>
      </c>
    </row>
    <row r="535" spans="8:9" x14ac:dyDescent="0.25">
      <c r="H535" t="s">
        <v>1874</v>
      </c>
      <c r="I535" t="s">
        <v>1091</v>
      </c>
    </row>
    <row r="536" spans="8:9" x14ac:dyDescent="0.25">
      <c r="H536" t="s">
        <v>2203</v>
      </c>
      <c r="I536" t="s">
        <v>1092</v>
      </c>
    </row>
    <row r="537" spans="8:9" x14ac:dyDescent="0.25">
      <c r="H537" t="s">
        <v>1875</v>
      </c>
      <c r="I537" t="s">
        <v>1093</v>
      </c>
    </row>
    <row r="538" spans="8:9" x14ac:dyDescent="0.25">
      <c r="H538" t="s">
        <v>1876</v>
      </c>
      <c r="I538" t="s">
        <v>1094</v>
      </c>
    </row>
    <row r="539" spans="8:9" x14ac:dyDescent="0.25">
      <c r="H539" t="s">
        <v>1877</v>
      </c>
      <c r="I539" t="s">
        <v>1095</v>
      </c>
    </row>
    <row r="540" spans="8:9" x14ac:dyDescent="0.25">
      <c r="H540" t="s">
        <v>2204</v>
      </c>
      <c r="I540" t="s">
        <v>1096</v>
      </c>
    </row>
    <row r="541" spans="8:9" x14ac:dyDescent="0.25">
      <c r="H541" t="s">
        <v>1878</v>
      </c>
      <c r="I541" t="s">
        <v>1097</v>
      </c>
    </row>
    <row r="542" spans="8:9" x14ac:dyDescent="0.25">
      <c r="H542" t="s">
        <v>1879</v>
      </c>
      <c r="I542" t="s">
        <v>1098</v>
      </c>
    </row>
    <row r="543" spans="8:9" x14ac:dyDescent="0.25">
      <c r="H543" t="s">
        <v>2205</v>
      </c>
      <c r="I543" t="s">
        <v>1099</v>
      </c>
    </row>
    <row r="544" spans="8:9" x14ac:dyDescent="0.25">
      <c r="H544" t="s">
        <v>1880</v>
      </c>
      <c r="I544" t="s">
        <v>1100</v>
      </c>
    </row>
    <row r="545" spans="8:9" x14ac:dyDescent="0.25">
      <c r="H545" t="s">
        <v>1881</v>
      </c>
      <c r="I545" t="s">
        <v>1101</v>
      </c>
    </row>
    <row r="546" spans="8:9" x14ac:dyDescent="0.25">
      <c r="H546" t="s">
        <v>2206</v>
      </c>
      <c r="I546" t="s">
        <v>1102</v>
      </c>
    </row>
    <row r="547" spans="8:9" x14ac:dyDescent="0.25">
      <c r="H547" t="s">
        <v>1882</v>
      </c>
      <c r="I547" t="s">
        <v>1103</v>
      </c>
    </row>
    <row r="548" spans="8:9" x14ac:dyDescent="0.25">
      <c r="H548" t="s">
        <v>1883</v>
      </c>
      <c r="I548" t="s">
        <v>1104</v>
      </c>
    </row>
    <row r="549" spans="8:9" x14ac:dyDescent="0.25">
      <c r="H549" t="s">
        <v>1884</v>
      </c>
      <c r="I549" t="s">
        <v>1105</v>
      </c>
    </row>
    <row r="550" spans="8:9" x14ac:dyDescent="0.25">
      <c r="H550" t="s">
        <v>2207</v>
      </c>
      <c r="I550" t="s">
        <v>1106</v>
      </c>
    </row>
    <row r="551" spans="8:9" x14ac:dyDescent="0.25">
      <c r="H551" t="s">
        <v>1885</v>
      </c>
      <c r="I551" t="s">
        <v>1107</v>
      </c>
    </row>
    <row r="552" spans="8:9" x14ac:dyDescent="0.25">
      <c r="H552" t="s">
        <v>1886</v>
      </c>
      <c r="I552" t="s">
        <v>1108</v>
      </c>
    </row>
    <row r="553" spans="8:9" x14ac:dyDescent="0.25">
      <c r="H553" t="s">
        <v>1887</v>
      </c>
      <c r="I553" t="s">
        <v>1109</v>
      </c>
    </row>
    <row r="554" spans="8:9" x14ac:dyDescent="0.25">
      <c r="H554" t="s">
        <v>2208</v>
      </c>
      <c r="I554" t="s">
        <v>1110</v>
      </c>
    </row>
    <row r="555" spans="8:9" x14ac:dyDescent="0.25">
      <c r="H555" t="s">
        <v>1888</v>
      </c>
      <c r="I555" t="s">
        <v>1111</v>
      </c>
    </row>
    <row r="556" spans="8:9" x14ac:dyDescent="0.25">
      <c r="H556" t="s">
        <v>1889</v>
      </c>
      <c r="I556" t="s">
        <v>1112</v>
      </c>
    </row>
    <row r="557" spans="8:9" x14ac:dyDescent="0.25">
      <c r="H557" t="s">
        <v>1890</v>
      </c>
      <c r="I557" t="s">
        <v>1113</v>
      </c>
    </row>
    <row r="558" spans="8:9" x14ac:dyDescent="0.25">
      <c r="H558" t="s">
        <v>1891</v>
      </c>
      <c r="I558" t="s">
        <v>1114</v>
      </c>
    </row>
    <row r="559" spans="8:9" x14ac:dyDescent="0.25">
      <c r="H559" t="s">
        <v>2209</v>
      </c>
      <c r="I559" t="s">
        <v>1115</v>
      </c>
    </row>
    <row r="560" spans="8:9" x14ac:dyDescent="0.25">
      <c r="H560" t="s">
        <v>1892</v>
      </c>
      <c r="I560" t="s">
        <v>1116</v>
      </c>
    </row>
    <row r="561" spans="8:9" x14ac:dyDescent="0.25">
      <c r="H561" t="s">
        <v>2210</v>
      </c>
      <c r="I561" t="s">
        <v>1117</v>
      </c>
    </row>
    <row r="562" spans="8:9" x14ac:dyDescent="0.25">
      <c r="H562" t="s">
        <v>1893</v>
      </c>
      <c r="I562" t="s">
        <v>1118</v>
      </c>
    </row>
    <row r="563" spans="8:9" x14ac:dyDescent="0.25">
      <c r="H563" t="s">
        <v>1894</v>
      </c>
      <c r="I563" t="s">
        <v>1119</v>
      </c>
    </row>
    <row r="564" spans="8:9" x14ac:dyDescent="0.25">
      <c r="H564" t="s">
        <v>2211</v>
      </c>
      <c r="I564" t="s">
        <v>1120</v>
      </c>
    </row>
    <row r="565" spans="8:9" x14ac:dyDescent="0.25">
      <c r="H565" t="s">
        <v>1895</v>
      </c>
      <c r="I565" t="s">
        <v>1121</v>
      </c>
    </row>
    <row r="566" spans="8:9" x14ac:dyDescent="0.25">
      <c r="H566" t="s">
        <v>2212</v>
      </c>
      <c r="I566" t="s">
        <v>1122</v>
      </c>
    </row>
    <row r="567" spans="8:9" x14ac:dyDescent="0.25">
      <c r="H567" t="s">
        <v>1896</v>
      </c>
      <c r="I567" t="s">
        <v>1123</v>
      </c>
    </row>
    <row r="568" spans="8:9" x14ac:dyDescent="0.25">
      <c r="H568" t="s">
        <v>1897</v>
      </c>
      <c r="I568" t="s">
        <v>1124</v>
      </c>
    </row>
    <row r="569" spans="8:9" x14ac:dyDescent="0.25">
      <c r="H569" t="s">
        <v>1898</v>
      </c>
      <c r="I569" t="s">
        <v>1125</v>
      </c>
    </row>
    <row r="570" spans="8:9" x14ac:dyDescent="0.25">
      <c r="H570" t="s">
        <v>1899</v>
      </c>
      <c r="I570" t="s">
        <v>1126</v>
      </c>
    </row>
    <row r="571" spans="8:9" x14ac:dyDescent="0.25">
      <c r="H571" t="s">
        <v>1900</v>
      </c>
      <c r="I571" t="s">
        <v>1127</v>
      </c>
    </row>
    <row r="572" spans="8:9" x14ac:dyDescent="0.25">
      <c r="H572" t="s">
        <v>2213</v>
      </c>
      <c r="I572" t="s">
        <v>1128</v>
      </c>
    </row>
    <row r="573" spans="8:9" x14ac:dyDescent="0.25">
      <c r="H573" t="s">
        <v>1901</v>
      </c>
      <c r="I573" t="s">
        <v>1129</v>
      </c>
    </row>
    <row r="574" spans="8:9" x14ac:dyDescent="0.25">
      <c r="H574" t="s">
        <v>1902</v>
      </c>
      <c r="I574" t="s">
        <v>1130</v>
      </c>
    </row>
    <row r="575" spans="8:9" x14ac:dyDescent="0.25">
      <c r="H575" t="s">
        <v>2214</v>
      </c>
      <c r="I575" t="s">
        <v>1131</v>
      </c>
    </row>
    <row r="576" spans="8:9" x14ac:dyDescent="0.25">
      <c r="H576" t="s">
        <v>1903</v>
      </c>
      <c r="I576" t="s">
        <v>1132</v>
      </c>
    </row>
    <row r="577" spans="8:9" x14ac:dyDescent="0.25">
      <c r="H577" t="s">
        <v>1904</v>
      </c>
      <c r="I577" t="s">
        <v>1133</v>
      </c>
    </row>
    <row r="578" spans="8:9" x14ac:dyDescent="0.25">
      <c r="H578" t="s">
        <v>1905</v>
      </c>
      <c r="I578" t="s">
        <v>1134</v>
      </c>
    </row>
    <row r="579" spans="8:9" x14ac:dyDescent="0.25">
      <c r="H579" t="s">
        <v>1906</v>
      </c>
      <c r="I579" t="s">
        <v>1135</v>
      </c>
    </row>
    <row r="580" spans="8:9" x14ac:dyDescent="0.25">
      <c r="H580" t="s">
        <v>2215</v>
      </c>
      <c r="I580" t="s">
        <v>1136</v>
      </c>
    </row>
    <row r="581" spans="8:9" x14ac:dyDescent="0.25">
      <c r="H581" t="s">
        <v>1907</v>
      </c>
      <c r="I581" t="s">
        <v>1137</v>
      </c>
    </row>
    <row r="582" spans="8:9" x14ac:dyDescent="0.25">
      <c r="H582" t="s">
        <v>2216</v>
      </c>
      <c r="I582" t="s">
        <v>1138</v>
      </c>
    </row>
    <row r="583" spans="8:9" x14ac:dyDescent="0.25">
      <c r="H583" t="s">
        <v>1908</v>
      </c>
      <c r="I583" t="s">
        <v>1139</v>
      </c>
    </row>
    <row r="584" spans="8:9" x14ac:dyDescent="0.25">
      <c r="H584" t="s">
        <v>1909</v>
      </c>
      <c r="I584" t="s">
        <v>1140</v>
      </c>
    </row>
    <row r="585" spans="8:9" x14ac:dyDescent="0.25">
      <c r="H585" t="s">
        <v>1910</v>
      </c>
      <c r="I585" t="s">
        <v>1141</v>
      </c>
    </row>
    <row r="586" spans="8:9" x14ac:dyDescent="0.25">
      <c r="H586" t="s">
        <v>2217</v>
      </c>
      <c r="I586" t="s">
        <v>1142</v>
      </c>
    </row>
    <row r="587" spans="8:9" x14ac:dyDescent="0.25">
      <c r="H587" t="s">
        <v>2218</v>
      </c>
      <c r="I587" t="s">
        <v>1143</v>
      </c>
    </row>
    <row r="588" spans="8:9" x14ac:dyDescent="0.25">
      <c r="H588" t="s">
        <v>1911</v>
      </c>
      <c r="I588" t="s">
        <v>1144</v>
      </c>
    </row>
    <row r="589" spans="8:9" x14ac:dyDescent="0.25">
      <c r="H589" t="s">
        <v>1912</v>
      </c>
      <c r="I589" t="s">
        <v>1145</v>
      </c>
    </row>
    <row r="590" spans="8:9" x14ac:dyDescent="0.25">
      <c r="H590" t="s">
        <v>1913</v>
      </c>
      <c r="I590" t="s">
        <v>1146</v>
      </c>
    </row>
    <row r="591" spans="8:9" x14ac:dyDescent="0.25">
      <c r="H591" t="s">
        <v>1914</v>
      </c>
      <c r="I591" t="s">
        <v>1147</v>
      </c>
    </row>
    <row r="592" spans="8:9" x14ac:dyDescent="0.25">
      <c r="H592" t="s">
        <v>1915</v>
      </c>
      <c r="I592" t="s">
        <v>1148</v>
      </c>
    </row>
    <row r="593" spans="8:9" x14ac:dyDescent="0.25">
      <c r="H593" t="s">
        <v>2219</v>
      </c>
      <c r="I593" t="s">
        <v>1149</v>
      </c>
    </row>
    <row r="594" spans="8:9" x14ac:dyDescent="0.25">
      <c r="H594" t="s">
        <v>1916</v>
      </c>
      <c r="I594" t="s">
        <v>1150</v>
      </c>
    </row>
    <row r="595" spans="8:9" x14ac:dyDescent="0.25">
      <c r="H595" t="s">
        <v>1917</v>
      </c>
      <c r="I595" t="s">
        <v>1151</v>
      </c>
    </row>
    <row r="596" spans="8:9" x14ac:dyDescent="0.25">
      <c r="H596" t="s">
        <v>2220</v>
      </c>
      <c r="I596" t="s">
        <v>1152</v>
      </c>
    </row>
    <row r="597" spans="8:9" x14ac:dyDescent="0.25">
      <c r="H597" t="s">
        <v>2221</v>
      </c>
      <c r="I597" t="s">
        <v>1153</v>
      </c>
    </row>
    <row r="598" spans="8:9" x14ac:dyDescent="0.25">
      <c r="H598" t="s">
        <v>1918</v>
      </c>
      <c r="I598" t="s">
        <v>1154</v>
      </c>
    </row>
    <row r="599" spans="8:9" x14ac:dyDescent="0.25">
      <c r="H599" t="s">
        <v>1919</v>
      </c>
      <c r="I599" t="s">
        <v>1155</v>
      </c>
    </row>
    <row r="600" spans="8:9" x14ac:dyDescent="0.25">
      <c r="H600" t="s">
        <v>1920</v>
      </c>
      <c r="I600" t="s">
        <v>1156</v>
      </c>
    </row>
    <row r="601" spans="8:9" x14ac:dyDescent="0.25">
      <c r="H601" t="s">
        <v>1921</v>
      </c>
      <c r="I601" t="s">
        <v>1157</v>
      </c>
    </row>
    <row r="602" spans="8:9" x14ac:dyDescent="0.25">
      <c r="H602" t="s">
        <v>1922</v>
      </c>
      <c r="I602" t="s">
        <v>1158</v>
      </c>
    </row>
    <row r="603" spans="8:9" x14ac:dyDescent="0.25">
      <c r="H603" t="s">
        <v>2222</v>
      </c>
      <c r="I603" t="s">
        <v>1159</v>
      </c>
    </row>
    <row r="604" spans="8:9" x14ac:dyDescent="0.25">
      <c r="H604" t="s">
        <v>1923</v>
      </c>
      <c r="I604" t="s">
        <v>1160</v>
      </c>
    </row>
    <row r="605" spans="8:9" x14ac:dyDescent="0.25">
      <c r="H605" t="s">
        <v>1924</v>
      </c>
      <c r="I605" t="s">
        <v>1161</v>
      </c>
    </row>
    <row r="606" spans="8:9" x14ac:dyDescent="0.25">
      <c r="H606" t="s">
        <v>2223</v>
      </c>
      <c r="I606" t="s">
        <v>1162</v>
      </c>
    </row>
    <row r="607" spans="8:9" x14ac:dyDescent="0.25">
      <c r="H607" t="s">
        <v>1925</v>
      </c>
      <c r="I607" t="s">
        <v>1163</v>
      </c>
    </row>
    <row r="608" spans="8:9" x14ac:dyDescent="0.25">
      <c r="H608" t="s">
        <v>1926</v>
      </c>
      <c r="I608" t="s">
        <v>1164</v>
      </c>
    </row>
    <row r="609" spans="8:9" x14ac:dyDescent="0.25">
      <c r="H609" t="s">
        <v>1927</v>
      </c>
      <c r="I609" t="s">
        <v>1165</v>
      </c>
    </row>
    <row r="610" spans="8:9" x14ac:dyDescent="0.25">
      <c r="H610" t="s">
        <v>1928</v>
      </c>
      <c r="I610" t="s">
        <v>1166</v>
      </c>
    </row>
    <row r="611" spans="8:9" x14ac:dyDescent="0.25">
      <c r="H611" t="s">
        <v>2224</v>
      </c>
      <c r="I611" t="s">
        <v>1167</v>
      </c>
    </row>
    <row r="612" spans="8:9" x14ac:dyDescent="0.25">
      <c r="H612" t="s">
        <v>1929</v>
      </c>
      <c r="I612" t="s">
        <v>1168</v>
      </c>
    </row>
    <row r="613" spans="8:9" x14ac:dyDescent="0.25">
      <c r="H613" t="s">
        <v>1930</v>
      </c>
      <c r="I613" t="s">
        <v>1169</v>
      </c>
    </row>
    <row r="614" spans="8:9" x14ac:dyDescent="0.25">
      <c r="H614" t="s">
        <v>1931</v>
      </c>
      <c r="I614" t="s">
        <v>1170</v>
      </c>
    </row>
    <row r="615" spans="8:9" x14ac:dyDescent="0.25">
      <c r="H615" t="s">
        <v>1932</v>
      </c>
      <c r="I615" t="s">
        <v>1171</v>
      </c>
    </row>
    <row r="616" spans="8:9" x14ac:dyDescent="0.25">
      <c r="H616" t="s">
        <v>2225</v>
      </c>
      <c r="I616" t="s">
        <v>1172</v>
      </c>
    </row>
    <row r="617" spans="8:9" x14ac:dyDescent="0.25">
      <c r="H617" t="s">
        <v>2226</v>
      </c>
      <c r="I617" t="s">
        <v>1173</v>
      </c>
    </row>
    <row r="618" spans="8:9" x14ac:dyDescent="0.25">
      <c r="H618" t="s">
        <v>1933</v>
      </c>
      <c r="I618" t="s">
        <v>1174</v>
      </c>
    </row>
    <row r="619" spans="8:9" x14ac:dyDescent="0.25">
      <c r="H619" t="s">
        <v>1934</v>
      </c>
      <c r="I619" t="s">
        <v>1175</v>
      </c>
    </row>
    <row r="620" spans="8:9" x14ac:dyDescent="0.25">
      <c r="H620" t="s">
        <v>2227</v>
      </c>
      <c r="I620" t="s">
        <v>1176</v>
      </c>
    </row>
    <row r="621" spans="8:9" x14ac:dyDescent="0.25">
      <c r="H621" t="s">
        <v>1935</v>
      </c>
      <c r="I621" t="s">
        <v>1177</v>
      </c>
    </row>
    <row r="622" spans="8:9" x14ac:dyDescent="0.25">
      <c r="H622" t="s">
        <v>1936</v>
      </c>
      <c r="I622" t="s">
        <v>1178</v>
      </c>
    </row>
    <row r="623" spans="8:9" x14ac:dyDescent="0.25">
      <c r="H623" t="s">
        <v>2228</v>
      </c>
      <c r="I623" t="s">
        <v>1179</v>
      </c>
    </row>
    <row r="624" spans="8:9" x14ac:dyDescent="0.25">
      <c r="H624" t="s">
        <v>2229</v>
      </c>
      <c r="I624" t="s">
        <v>1180</v>
      </c>
    </row>
    <row r="625" spans="8:9" x14ac:dyDescent="0.25">
      <c r="H625" t="s">
        <v>1937</v>
      </c>
      <c r="I625" t="s">
        <v>1181</v>
      </c>
    </row>
    <row r="626" spans="8:9" x14ac:dyDescent="0.25">
      <c r="H626" t="s">
        <v>1938</v>
      </c>
      <c r="I626" t="s">
        <v>1182</v>
      </c>
    </row>
    <row r="627" spans="8:9" x14ac:dyDescent="0.25">
      <c r="H627" t="s">
        <v>1939</v>
      </c>
      <c r="I627" t="s">
        <v>1183</v>
      </c>
    </row>
    <row r="628" spans="8:9" x14ac:dyDescent="0.25">
      <c r="H628" t="s">
        <v>1940</v>
      </c>
      <c r="I628" t="s">
        <v>1184</v>
      </c>
    </row>
    <row r="629" spans="8:9" x14ac:dyDescent="0.25">
      <c r="H629" t="s">
        <v>2230</v>
      </c>
      <c r="I629" t="s">
        <v>1185</v>
      </c>
    </row>
    <row r="630" spans="8:9" x14ac:dyDescent="0.25">
      <c r="H630" t="s">
        <v>1941</v>
      </c>
      <c r="I630" t="s">
        <v>1186</v>
      </c>
    </row>
    <row r="631" spans="8:9" x14ac:dyDescent="0.25">
      <c r="H631" t="s">
        <v>1942</v>
      </c>
      <c r="I631" t="s">
        <v>1187</v>
      </c>
    </row>
    <row r="632" spans="8:9" x14ac:dyDescent="0.25">
      <c r="H632" t="s">
        <v>1943</v>
      </c>
      <c r="I632" t="s">
        <v>1188</v>
      </c>
    </row>
    <row r="633" spans="8:9" x14ac:dyDescent="0.25">
      <c r="H633" t="s">
        <v>2231</v>
      </c>
      <c r="I633" t="s">
        <v>1189</v>
      </c>
    </row>
    <row r="634" spans="8:9" x14ac:dyDescent="0.25">
      <c r="H634" t="s">
        <v>2232</v>
      </c>
      <c r="I634" t="s">
        <v>1190</v>
      </c>
    </row>
    <row r="635" spans="8:9" x14ac:dyDescent="0.25">
      <c r="H635" t="s">
        <v>1944</v>
      </c>
      <c r="I635" t="s">
        <v>1191</v>
      </c>
    </row>
    <row r="636" spans="8:9" x14ac:dyDescent="0.25">
      <c r="H636" t="s">
        <v>1945</v>
      </c>
      <c r="I636" t="s">
        <v>1192</v>
      </c>
    </row>
    <row r="637" spans="8:9" x14ac:dyDescent="0.25">
      <c r="H637" t="s">
        <v>1946</v>
      </c>
      <c r="I637" t="s">
        <v>1193</v>
      </c>
    </row>
    <row r="638" spans="8:9" x14ac:dyDescent="0.25">
      <c r="H638" t="s">
        <v>1947</v>
      </c>
      <c r="I638" t="s">
        <v>1194</v>
      </c>
    </row>
    <row r="639" spans="8:9" x14ac:dyDescent="0.25">
      <c r="H639" t="s">
        <v>2233</v>
      </c>
      <c r="I639" t="s">
        <v>1195</v>
      </c>
    </row>
    <row r="640" spans="8:9" x14ac:dyDescent="0.25">
      <c r="H640" t="s">
        <v>2234</v>
      </c>
      <c r="I640" t="s">
        <v>1196</v>
      </c>
    </row>
    <row r="641" spans="8:9" x14ac:dyDescent="0.25">
      <c r="H641" t="s">
        <v>1948</v>
      </c>
      <c r="I641" t="s">
        <v>1197</v>
      </c>
    </row>
    <row r="642" spans="8:9" x14ac:dyDescent="0.25">
      <c r="H642" t="s">
        <v>1949</v>
      </c>
      <c r="I642" t="s">
        <v>1198</v>
      </c>
    </row>
    <row r="643" spans="8:9" x14ac:dyDescent="0.25">
      <c r="H643" t="s">
        <v>1950</v>
      </c>
      <c r="I643" t="s">
        <v>1199</v>
      </c>
    </row>
    <row r="644" spans="8:9" x14ac:dyDescent="0.25">
      <c r="H644" t="s">
        <v>2235</v>
      </c>
      <c r="I644" t="s">
        <v>1200</v>
      </c>
    </row>
    <row r="645" spans="8:9" x14ac:dyDescent="0.25">
      <c r="H645" t="s">
        <v>1951</v>
      </c>
      <c r="I645" t="s">
        <v>1201</v>
      </c>
    </row>
    <row r="646" spans="8:9" x14ac:dyDescent="0.25">
      <c r="H646" t="s">
        <v>1952</v>
      </c>
      <c r="I646" t="s">
        <v>1202</v>
      </c>
    </row>
    <row r="647" spans="8:9" x14ac:dyDescent="0.25">
      <c r="H647" t="s">
        <v>1953</v>
      </c>
      <c r="I647" t="s">
        <v>1203</v>
      </c>
    </row>
    <row r="648" spans="8:9" x14ac:dyDescent="0.25">
      <c r="H648" t="s">
        <v>1954</v>
      </c>
      <c r="I648" t="s">
        <v>1204</v>
      </c>
    </row>
    <row r="649" spans="8:9" x14ac:dyDescent="0.25">
      <c r="H649" t="s">
        <v>2236</v>
      </c>
      <c r="I649" t="s">
        <v>1205</v>
      </c>
    </row>
    <row r="650" spans="8:9" x14ac:dyDescent="0.25">
      <c r="H650" t="s">
        <v>1955</v>
      </c>
      <c r="I650" t="s">
        <v>1206</v>
      </c>
    </row>
    <row r="651" spans="8:9" x14ac:dyDescent="0.25">
      <c r="H651" t="s">
        <v>1956</v>
      </c>
      <c r="I651" t="s">
        <v>1207</v>
      </c>
    </row>
    <row r="652" spans="8:9" x14ac:dyDescent="0.25">
      <c r="H652" t="s">
        <v>2237</v>
      </c>
      <c r="I652" t="s">
        <v>1208</v>
      </c>
    </row>
    <row r="653" spans="8:9" x14ac:dyDescent="0.25">
      <c r="H653" t="s">
        <v>1957</v>
      </c>
      <c r="I653" t="s">
        <v>1209</v>
      </c>
    </row>
    <row r="654" spans="8:9" x14ac:dyDescent="0.25">
      <c r="H654" t="s">
        <v>1958</v>
      </c>
      <c r="I654" t="s">
        <v>1210</v>
      </c>
    </row>
    <row r="655" spans="8:9" x14ac:dyDescent="0.25">
      <c r="H655" t="s">
        <v>2238</v>
      </c>
      <c r="I655" t="s">
        <v>1211</v>
      </c>
    </row>
    <row r="656" spans="8:9" x14ac:dyDescent="0.25">
      <c r="H656" t="s">
        <v>1959</v>
      </c>
      <c r="I656" t="s">
        <v>1212</v>
      </c>
    </row>
    <row r="657" spans="8:9" x14ac:dyDescent="0.25">
      <c r="H657" t="s">
        <v>1960</v>
      </c>
      <c r="I657" t="s">
        <v>1213</v>
      </c>
    </row>
    <row r="658" spans="8:9" x14ac:dyDescent="0.25">
      <c r="H658" t="s">
        <v>2239</v>
      </c>
      <c r="I658" t="s">
        <v>1214</v>
      </c>
    </row>
    <row r="659" spans="8:9" x14ac:dyDescent="0.25">
      <c r="H659" t="s">
        <v>1961</v>
      </c>
      <c r="I659" t="s">
        <v>1215</v>
      </c>
    </row>
    <row r="660" spans="8:9" x14ac:dyDescent="0.25">
      <c r="H660" t="s">
        <v>2240</v>
      </c>
      <c r="I660" t="s">
        <v>1216</v>
      </c>
    </row>
    <row r="661" spans="8:9" x14ac:dyDescent="0.25">
      <c r="H661" t="s">
        <v>1962</v>
      </c>
      <c r="I661" t="s">
        <v>1217</v>
      </c>
    </row>
    <row r="662" spans="8:9" x14ac:dyDescent="0.25">
      <c r="H662" t="s">
        <v>1963</v>
      </c>
      <c r="I662" t="s">
        <v>1218</v>
      </c>
    </row>
    <row r="663" spans="8:9" x14ac:dyDescent="0.25">
      <c r="H663" t="s">
        <v>2241</v>
      </c>
      <c r="I663" t="s">
        <v>1219</v>
      </c>
    </row>
    <row r="664" spans="8:9" x14ac:dyDescent="0.25">
      <c r="H664" t="s">
        <v>2242</v>
      </c>
      <c r="I664" t="s">
        <v>1220</v>
      </c>
    </row>
    <row r="665" spans="8:9" x14ac:dyDescent="0.25">
      <c r="H665" t="s">
        <v>1964</v>
      </c>
      <c r="I665" t="s">
        <v>1221</v>
      </c>
    </row>
    <row r="666" spans="8:9" x14ac:dyDescent="0.25">
      <c r="H666" t="s">
        <v>1965</v>
      </c>
      <c r="I666" t="s">
        <v>1222</v>
      </c>
    </row>
    <row r="667" spans="8:9" x14ac:dyDescent="0.25">
      <c r="H667" t="s">
        <v>1966</v>
      </c>
      <c r="I667" t="s">
        <v>1223</v>
      </c>
    </row>
    <row r="668" spans="8:9" x14ac:dyDescent="0.25">
      <c r="H668" t="s">
        <v>2243</v>
      </c>
      <c r="I668" t="s">
        <v>1224</v>
      </c>
    </row>
    <row r="669" spans="8:9" x14ac:dyDescent="0.25">
      <c r="H669" t="s">
        <v>2244</v>
      </c>
      <c r="I669" t="s">
        <v>1225</v>
      </c>
    </row>
    <row r="670" spans="8:9" x14ac:dyDescent="0.25">
      <c r="H670" t="s">
        <v>1967</v>
      </c>
      <c r="I670" t="s">
        <v>1226</v>
      </c>
    </row>
    <row r="671" spans="8:9" x14ac:dyDescent="0.25">
      <c r="H671" t="s">
        <v>1968</v>
      </c>
      <c r="I671" t="s">
        <v>1227</v>
      </c>
    </row>
    <row r="672" spans="8:9" x14ac:dyDescent="0.25">
      <c r="H672" t="s">
        <v>1969</v>
      </c>
      <c r="I672" t="s">
        <v>1228</v>
      </c>
    </row>
    <row r="673" spans="8:9" x14ac:dyDescent="0.25">
      <c r="H673" t="s">
        <v>2245</v>
      </c>
      <c r="I673" t="s">
        <v>1229</v>
      </c>
    </row>
    <row r="674" spans="8:9" x14ac:dyDescent="0.25">
      <c r="H674" t="s">
        <v>2246</v>
      </c>
      <c r="I674" t="s">
        <v>1230</v>
      </c>
    </row>
    <row r="675" spans="8:9" x14ac:dyDescent="0.25">
      <c r="H675" t="s">
        <v>1970</v>
      </c>
      <c r="I675" t="s">
        <v>1231</v>
      </c>
    </row>
    <row r="676" spans="8:9" x14ac:dyDescent="0.25">
      <c r="H676" t="s">
        <v>1971</v>
      </c>
      <c r="I676" t="s">
        <v>1232</v>
      </c>
    </row>
    <row r="677" spans="8:9" x14ac:dyDescent="0.25">
      <c r="H677" t="s">
        <v>1972</v>
      </c>
      <c r="I677" t="s">
        <v>1233</v>
      </c>
    </row>
    <row r="678" spans="8:9" x14ac:dyDescent="0.25">
      <c r="H678" t="s">
        <v>2247</v>
      </c>
      <c r="I678" t="s">
        <v>1234</v>
      </c>
    </row>
    <row r="679" spans="8:9" x14ac:dyDescent="0.25">
      <c r="H679" t="s">
        <v>1973</v>
      </c>
      <c r="I679" t="s">
        <v>1235</v>
      </c>
    </row>
    <row r="680" spans="8:9" x14ac:dyDescent="0.25">
      <c r="H680" t="s">
        <v>1974</v>
      </c>
      <c r="I680" t="s">
        <v>1236</v>
      </c>
    </row>
    <row r="681" spans="8:9" x14ac:dyDescent="0.25">
      <c r="H681" t="s">
        <v>1975</v>
      </c>
      <c r="I681" t="s">
        <v>1237</v>
      </c>
    </row>
    <row r="682" spans="8:9" x14ac:dyDescent="0.25">
      <c r="H682" t="s">
        <v>1976</v>
      </c>
      <c r="I682" t="s">
        <v>1238</v>
      </c>
    </row>
    <row r="683" spans="8:9" x14ac:dyDescent="0.25">
      <c r="H683" t="s">
        <v>1977</v>
      </c>
      <c r="I683" t="s">
        <v>1239</v>
      </c>
    </row>
    <row r="684" spans="8:9" x14ac:dyDescent="0.25">
      <c r="H684" t="s">
        <v>2248</v>
      </c>
      <c r="I684" t="s">
        <v>1240</v>
      </c>
    </row>
    <row r="685" spans="8:9" x14ac:dyDescent="0.25">
      <c r="H685" t="s">
        <v>2249</v>
      </c>
      <c r="I685" t="s">
        <v>1241</v>
      </c>
    </row>
    <row r="686" spans="8:9" x14ac:dyDescent="0.25">
      <c r="H686" t="s">
        <v>1978</v>
      </c>
      <c r="I686" t="s">
        <v>1242</v>
      </c>
    </row>
    <row r="687" spans="8:9" x14ac:dyDescent="0.25">
      <c r="H687" t="s">
        <v>1979</v>
      </c>
      <c r="I687" t="s">
        <v>1243</v>
      </c>
    </row>
    <row r="688" spans="8:9" x14ac:dyDescent="0.25">
      <c r="H688" t="s">
        <v>2250</v>
      </c>
      <c r="I688" t="s">
        <v>1244</v>
      </c>
    </row>
    <row r="689" spans="8:9" x14ac:dyDescent="0.25">
      <c r="H689" t="s">
        <v>1980</v>
      </c>
      <c r="I689" t="s">
        <v>1245</v>
      </c>
    </row>
    <row r="690" spans="8:9" x14ac:dyDescent="0.25">
      <c r="H690" t="s">
        <v>1981</v>
      </c>
      <c r="I690" t="s">
        <v>1246</v>
      </c>
    </row>
    <row r="691" spans="8:9" x14ac:dyDescent="0.25">
      <c r="H691" t="s">
        <v>1982</v>
      </c>
      <c r="I691" t="s">
        <v>1247</v>
      </c>
    </row>
    <row r="692" spans="8:9" x14ac:dyDescent="0.25">
      <c r="H692" t="s">
        <v>2251</v>
      </c>
      <c r="I692" t="s">
        <v>1248</v>
      </c>
    </row>
    <row r="693" spans="8:9" x14ac:dyDescent="0.25">
      <c r="H693" t="s">
        <v>1983</v>
      </c>
      <c r="I693" t="s">
        <v>1249</v>
      </c>
    </row>
    <row r="694" spans="8:9" x14ac:dyDescent="0.25">
      <c r="H694" t="s">
        <v>1984</v>
      </c>
      <c r="I694" t="s">
        <v>1250</v>
      </c>
    </row>
    <row r="695" spans="8:9" x14ac:dyDescent="0.25">
      <c r="H695" t="s">
        <v>1985</v>
      </c>
      <c r="I695" t="s">
        <v>1251</v>
      </c>
    </row>
    <row r="696" spans="8:9" x14ac:dyDescent="0.25">
      <c r="H696" t="s">
        <v>1986</v>
      </c>
      <c r="I696" t="s">
        <v>1252</v>
      </c>
    </row>
    <row r="697" spans="8:9" x14ac:dyDescent="0.25">
      <c r="H697" t="s">
        <v>1987</v>
      </c>
      <c r="I697" t="s">
        <v>1253</v>
      </c>
    </row>
    <row r="698" spans="8:9" x14ac:dyDescent="0.25">
      <c r="H698" t="s">
        <v>1988</v>
      </c>
      <c r="I698" t="s">
        <v>1254</v>
      </c>
    </row>
    <row r="699" spans="8:9" x14ac:dyDescent="0.25">
      <c r="H699" t="s">
        <v>1989</v>
      </c>
      <c r="I699" t="s">
        <v>1255</v>
      </c>
    </row>
    <row r="700" spans="8:9" x14ac:dyDescent="0.25">
      <c r="H700" t="s">
        <v>2252</v>
      </c>
      <c r="I700" t="s">
        <v>1256</v>
      </c>
    </row>
    <row r="701" spans="8:9" x14ac:dyDescent="0.25">
      <c r="H701" t="s">
        <v>1990</v>
      </c>
      <c r="I701" t="s">
        <v>1257</v>
      </c>
    </row>
    <row r="702" spans="8:9" x14ac:dyDescent="0.25">
      <c r="H702" t="s">
        <v>1991</v>
      </c>
      <c r="I702" t="s">
        <v>1258</v>
      </c>
    </row>
    <row r="703" spans="8:9" x14ac:dyDescent="0.25">
      <c r="H703" t="s">
        <v>1992</v>
      </c>
      <c r="I703" t="s">
        <v>1259</v>
      </c>
    </row>
    <row r="704" spans="8:9" x14ac:dyDescent="0.25">
      <c r="H704" t="s">
        <v>2253</v>
      </c>
      <c r="I704" t="s">
        <v>1260</v>
      </c>
    </row>
    <row r="705" spans="8:9" x14ac:dyDescent="0.25">
      <c r="H705" t="s">
        <v>2254</v>
      </c>
      <c r="I705" t="s">
        <v>1261</v>
      </c>
    </row>
    <row r="706" spans="8:9" x14ac:dyDescent="0.25">
      <c r="H706" t="s">
        <v>1993</v>
      </c>
      <c r="I706" t="s">
        <v>1262</v>
      </c>
    </row>
    <row r="707" spans="8:9" x14ac:dyDescent="0.25">
      <c r="H707" t="s">
        <v>1994</v>
      </c>
      <c r="I707" t="s">
        <v>1263</v>
      </c>
    </row>
    <row r="708" spans="8:9" x14ac:dyDescent="0.25">
      <c r="H708" t="s">
        <v>1995</v>
      </c>
      <c r="I708" t="s">
        <v>1264</v>
      </c>
    </row>
    <row r="709" spans="8:9" x14ac:dyDescent="0.25">
      <c r="H709" t="s">
        <v>2255</v>
      </c>
      <c r="I709" t="s">
        <v>1265</v>
      </c>
    </row>
    <row r="710" spans="8:9" x14ac:dyDescent="0.25">
      <c r="H710" t="s">
        <v>1996</v>
      </c>
      <c r="I710" t="s">
        <v>1266</v>
      </c>
    </row>
    <row r="711" spans="8:9" x14ac:dyDescent="0.25">
      <c r="H711" t="s">
        <v>1997</v>
      </c>
      <c r="I711" t="s">
        <v>1267</v>
      </c>
    </row>
    <row r="712" spans="8:9" x14ac:dyDescent="0.25">
      <c r="H712" t="s">
        <v>1998</v>
      </c>
      <c r="I712" t="s">
        <v>1268</v>
      </c>
    </row>
    <row r="713" spans="8:9" x14ac:dyDescent="0.25">
      <c r="H713" t="s">
        <v>2256</v>
      </c>
      <c r="I713" t="s">
        <v>1269</v>
      </c>
    </row>
    <row r="714" spans="8:9" x14ac:dyDescent="0.25">
      <c r="H714" t="s">
        <v>1999</v>
      </c>
      <c r="I714" t="s">
        <v>1270</v>
      </c>
    </row>
    <row r="715" spans="8:9" x14ac:dyDescent="0.25">
      <c r="H715" t="s">
        <v>2257</v>
      </c>
      <c r="I715" t="s">
        <v>1271</v>
      </c>
    </row>
    <row r="716" spans="8:9" x14ac:dyDescent="0.25">
      <c r="H716" t="s">
        <v>2000</v>
      </c>
      <c r="I716" t="s">
        <v>1272</v>
      </c>
    </row>
    <row r="717" spans="8:9" x14ac:dyDescent="0.25">
      <c r="H717" t="s">
        <v>2001</v>
      </c>
      <c r="I717" t="s">
        <v>1273</v>
      </c>
    </row>
    <row r="718" spans="8:9" x14ac:dyDescent="0.25">
      <c r="H718" t="s">
        <v>2002</v>
      </c>
      <c r="I718" t="s">
        <v>1274</v>
      </c>
    </row>
    <row r="719" spans="8:9" x14ac:dyDescent="0.25">
      <c r="H719" t="s">
        <v>2003</v>
      </c>
      <c r="I719" t="s">
        <v>1275</v>
      </c>
    </row>
    <row r="720" spans="8:9" x14ac:dyDescent="0.25">
      <c r="H720" t="s">
        <v>2258</v>
      </c>
      <c r="I720" t="s">
        <v>1276</v>
      </c>
    </row>
    <row r="721" spans="8:9" x14ac:dyDescent="0.25">
      <c r="H721" t="s">
        <v>2259</v>
      </c>
      <c r="I721" t="s">
        <v>1277</v>
      </c>
    </row>
    <row r="722" spans="8:9" x14ac:dyDescent="0.25">
      <c r="H722" t="s">
        <v>2004</v>
      </c>
      <c r="I722" t="s">
        <v>1278</v>
      </c>
    </row>
    <row r="723" spans="8:9" x14ac:dyDescent="0.25">
      <c r="H723" t="s">
        <v>2005</v>
      </c>
      <c r="I723" t="s">
        <v>1279</v>
      </c>
    </row>
    <row r="724" spans="8:9" x14ac:dyDescent="0.25">
      <c r="H724" t="s">
        <v>2006</v>
      </c>
      <c r="I724" t="s">
        <v>1280</v>
      </c>
    </row>
    <row r="725" spans="8:9" x14ac:dyDescent="0.25">
      <c r="H725" t="s">
        <v>2007</v>
      </c>
      <c r="I725" t="s">
        <v>1281</v>
      </c>
    </row>
    <row r="726" spans="8:9" x14ac:dyDescent="0.25">
      <c r="H726" t="s">
        <v>2260</v>
      </c>
      <c r="I726" t="s">
        <v>1282</v>
      </c>
    </row>
    <row r="727" spans="8:9" x14ac:dyDescent="0.25">
      <c r="H727" t="s">
        <v>2008</v>
      </c>
      <c r="I727" t="s">
        <v>1283</v>
      </c>
    </row>
    <row r="728" spans="8:9" x14ac:dyDescent="0.25">
      <c r="H728" t="s">
        <v>2009</v>
      </c>
      <c r="I728" t="s">
        <v>1284</v>
      </c>
    </row>
    <row r="729" spans="8:9" x14ac:dyDescent="0.25">
      <c r="H729" t="s">
        <v>2010</v>
      </c>
      <c r="I729" t="s">
        <v>1285</v>
      </c>
    </row>
    <row r="730" spans="8:9" x14ac:dyDescent="0.25">
      <c r="H730" t="s">
        <v>2261</v>
      </c>
      <c r="I730" t="s">
        <v>1286</v>
      </c>
    </row>
    <row r="731" spans="8:9" x14ac:dyDescent="0.25">
      <c r="H731" t="s">
        <v>2262</v>
      </c>
      <c r="I731" t="s">
        <v>1287</v>
      </c>
    </row>
    <row r="732" spans="8:9" x14ac:dyDescent="0.25">
      <c r="H732" t="s">
        <v>2011</v>
      </c>
      <c r="I732" t="s">
        <v>1288</v>
      </c>
    </row>
    <row r="733" spans="8:9" x14ac:dyDescent="0.25">
      <c r="H733" t="s">
        <v>2012</v>
      </c>
      <c r="I733" t="s">
        <v>1289</v>
      </c>
    </row>
    <row r="734" spans="8:9" x14ac:dyDescent="0.25">
      <c r="H734" t="s">
        <v>2013</v>
      </c>
      <c r="I734" t="s">
        <v>1290</v>
      </c>
    </row>
    <row r="735" spans="8:9" x14ac:dyDescent="0.25">
      <c r="H735" t="s">
        <v>2263</v>
      </c>
      <c r="I735" t="s">
        <v>1291</v>
      </c>
    </row>
    <row r="736" spans="8:9" x14ac:dyDescent="0.25">
      <c r="H736" t="s">
        <v>2014</v>
      </c>
      <c r="I736" t="s">
        <v>1292</v>
      </c>
    </row>
    <row r="737" spans="8:9" x14ac:dyDescent="0.25">
      <c r="H737" t="s">
        <v>2015</v>
      </c>
      <c r="I737" t="s">
        <v>1293</v>
      </c>
    </row>
    <row r="738" spans="8:9" x14ac:dyDescent="0.25">
      <c r="H738" t="s">
        <v>2016</v>
      </c>
      <c r="I738" t="s">
        <v>1294</v>
      </c>
    </row>
    <row r="739" spans="8:9" x14ac:dyDescent="0.25">
      <c r="H739" t="s">
        <v>2017</v>
      </c>
      <c r="I739" t="s">
        <v>1295</v>
      </c>
    </row>
    <row r="740" spans="8:9" x14ac:dyDescent="0.25">
      <c r="H740" t="s">
        <v>2018</v>
      </c>
      <c r="I740" t="s">
        <v>1296</v>
      </c>
    </row>
    <row r="741" spans="8:9" x14ac:dyDescent="0.25">
      <c r="H741" t="s">
        <v>2019</v>
      </c>
      <c r="I741" t="s">
        <v>1297</v>
      </c>
    </row>
    <row r="742" spans="8:9" x14ac:dyDescent="0.25">
      <c r="H742" t="s">
        <v>2264</v>
      </c>
      <c r="I742" t="s">
        <v>1298</v>
      </c>
    </row>
    <row r="743" spans="8:9" x14ac:dyDescent="0.25">
      <c r="H743" t="s">
        <v>2020</v>
      </c>
      <c r="I743" t="s">
        <v>1299</v>
      </c>
    </row>
    <row r="744" spans="8:9" x14ac:dyDescent="0.25">
      <c r="H744" t="s">
        <v>2021</v>
      </c>
      <c r="I744" t="s">
        <v>1300</v>
      </c>
    </row>
    <row r="745" spans="8:9" x14ac:dyDescent="0.25">
      <c r="H745" t="s">
        <v>2265</v>
      </c>
      <c r="I745" t="s">
        <v>1301</v>
      </c>
    </row>
    <row r="746" spans="8:9" x14ac:dyDescent="0.25">
      <c r="H746" t="s">
        <v>2022</v>
      </c>
      <c r="I746" t="s">
        <v>1302</v>
      </c>
    </row>
    <row r="747" spans="8:9" x14ac:dyDescent="0.25">
      <c r="H747" t="s">
        <v>2023</v>
      </c>
      <c r="I747" t="s">
        <v>1303</v>
      </c>
    </row>
    <row r="748" spans="8:9" x14ac:dyDescent="0.25">
      <c r="H748" t="s">
        <v>2266</v>
      </c>
      <c r="I748" t="s">
        <v>1304</v>
      </c>
    </row>
    <row r="749" spans="8:9" x14ac:dyDescent="0.25">
      <c r="H749" t="s">
        <v>2024</v>
      </c>
      <c r="I749" t="s">
        <v>1305</v>
      </c>
    </row>
    <row r="750" spans="8:9" x14ac:dyDescent="0.25">
      <c r="H750" t="s">
        <v>2025</v>
      </c>
      <c r="I750" t="s">
        <v>1304</v>
      </c>
    </row>
    <row r="751" spans="8:9" x14ac:dyDescent="0.25">
      <c r="H751" t="s">
        <v>2267</v>
      </c>
      <c r="I751" t="s">
        <v>1306</v>
      </c>
    </row>
    <row r="752" spans="8:9" x14ac:dyDescent="0.25">
      <c r="H752" t="s">
        <v>2026</v>
      </c>
      <c r="I752" t="s">
        <v>1307</v>
      </c>
    </row>
    <row r="753" spans="8:9" x14ac:dyDescent="0.25">
      <c r="H753" t="s">
        <v>2027</v>
      </c>
      <c r="I753" t="s">
        <v>1308</v>
      </c>
    </row>
    <row r="754" spans="8:9" x14ac:dyDescent="0.25">
      <c r="H754" t="s">
        <v>2028</v>
      </c>
      <c r="I754" t="s">
        <v>1309</v>
      </c>
    </row>
    <row r="755" spans="8:9" x14ac:dyDescent="0.25">
      <c r="H755" t="s">
        <v>2029</v>
      </c>
      <c r="I755" t="s">
        <v>1310</v>
      </c>
    </row>
    <row r="756" spans="8:9" x14ac:dyDescent="0.25">
      <c r="H756" t="s">
        <v>2030</v>
      </c>
      <c r="I756" t="s">
        <v>1311</v>
      </c>
    </row>
    <row r="757" spans="8:9" x14ac:dyDescent="0.25">
      <c r="H757" t="s">
        <v>2268</v>
      </c>
      <c r="I757" t="s">
        <v>1312</v>
      </c>
    </row>
    <row r="758" spans="8:9" x14ac:dyDescent="0.25">
      <c r="H758" t="s">
        <v>2031</v>
      </c>
      <c r="I758" t="s">
        <v>1313</v>
      </c>
    </row>
    <row r="759" spans="8:9" x14ac:dyDescent="0.25">
      <c r="H759" t="s">
        <v>2269</v>
      </c>
      <c r="I759" t="s">
        <v>1314</v>
      </c>
    </row>
    <row r="760" spans="8:9" x14ac:dyDescent="0.25">
      <c r="H760" t="s">
        <v>2032</v>
      </c>
      <c r="I760" t="s">
        <v>1315</v>
      </c>
    </row>
    <row r="761" spans="8:9" x14ac:dyDescent="0.25">
      <c r="H761" t="s">
        <v>2033</v>
      </c>
      <c r="I761" t="s">
        <v>1316</v>
      </c>
    </row>
    <row r="762" spans="8:9" x14ac:dyDescent="0.25">
      <c r="H762" t="s">
        <v>2034</v>
      </c>
      <c r="I762" t="s">
        <v>1317</v>
      </c>
    </row>
    <row r="763" spans="8:9" x14ac:dyDescent="0.25">
      <c r="H763" t="s">
        <v>2035</v>
      </c>
      <c r="I763" t="s">
        <v>1318</v>
      </c>
    </row>
    <row r="764" spans="8:9" x14ac:dyDescent="0.25">
      <c r="H764" t="s">
        <v>2270</v>
      </c>
      <c r="I764" t="s">
        <v>1319</v>
      </c>
    </row>
    <row r="765" spans="8:9" x14ac:dyDescent="0.25">
      <c r="H765" t="s">
        <v>2036</v>
      </c>
      <c r="I765" t="s">
        <v>1320</v>
      </c>
    </row>
    <row r="766" spans="8:9" x14ac:dyDescent="0.25">
      <c r="H766" t="s">
        <v>2037</v>
      </c>
      <c r="I766" t="s">
        <v>1321</v>
      </c>
    </row>
    <row r="767" spans="8:9" x14ac:dyDescent="0.25">
      <c r="H767" t="s">
        <v>2038</v>
      </c>
      <c r="I767" t="s">
        <v>1322</v>
      </c>
    </row>
    <row r="768" spans="8:9" x14ac:dyDescent="0.25">
      <c r="H768" t="s">
        <v>2039</v>
      </c>
      <c r="I768" t="s">
        <v>1323</v>
      </c>
    </row>
    <row r="769" spans="8:9" x14ac:dyDescent="0.25">
      <c r="H769" t="s">
        <v>2271</v>
      </c>
      <c r="I769" t="s">
        <v>1324</v>
      </c>
    </row>
    <row r="770" spans="8:9" x14ac:dyDescent="0.25">
      <c r="H770" t="s">
        <v>2040</v>
      </c>
      <c r="I770" t="s">
        <v>1325</v>
      </c>
    </row>
    <row r="771" spans="8:9" x14ac:dyDescent="0.25">
      <c r="H771" t="s">
        <v>2272</v>
      </c>
      <c r="I771" t="s">
        <v>1326</v>
      </c>
    </row>
    <row r="772" spans="8:9" x14ac:dyDescent="0.25">
      <c r="H772" t="s">
        <v>2041</v>
      </c>
      <c r="I772" t="s">
        <v>1327</v>
      </c>
    </row>
    <row r="773" spans="8:9" x14ac:dyDescent="0.25">
      <c r="H773" t="s">
        <v>2042</v>
      </c>
      <c r="I773" t="s">
        <v>1328</v>
      </c>
    </row>
    <row r="774" spans="8:9" x14ac:dyDescent="0.25">
      <c r="H774" t="s">
        <v>2273</v>
      </c>
      <c r="I774" t="s">
        <v>1329</v>
      </c>
    </row>
    <row r="775" spans="8:9" x14ac:dyDescent="0.25">
      <c r="H775" t="s">
        <v>2043</v>
      </c>
      <c r="I775" t="s">
        <v>1330</v>
      </c>
    </row>
    <row r="776" spans="8:9" x14ac:dyDescent="0.25">
      <c r="H776" t="s">
        <v>2044</v>
      </c>
      <c r="I776" t="s">
        <v>1331</v>
      </c>
    </row>
    <row r="777" spans="8:9" x14ac:dyDescent="0.25">
      <c r="H777" t="s">
        <v>2045</v>
      </c>
      <c r="I777" t="s">
        <v>1332</v>
      </c>
    </row>
    <row r="778" spans="8:9" x14ac:dyDescent="0.25">
      <c r="H778" t="s">
        <v>2046</v>
      </c>
      <c r="I778" t="s">
        <v>1333</v>
      </c>
    </row>
    <row r="779" spans="8:9" x14ac:dyDescent="0.25">
      <c r="H779" t="s">
        <v>2274</v>
      </c>
      <c r="I779" t="s">
        <v>1334</v>
      </c>
    </row>
    <row r="780" spans="8:9" x14ac:dyDescent="0.25">
      <c r="H780" t="s">
        <v>2047</v>
      </c>
      <c r="I780" t="s">
        <v>1335</v>
      </c>
    </row>
    <row r="781" spans="8:9" x14ac:dyDescent="0.25">
      <c r="H781" t="s">
        <v>2048</v>
      </c>
      <c r="I781" t="s">
        <v>1336</v>
      </c>
    </row>
    <row r="782" spans="8:9" x14ac:dyDescent="0.25">
      <c r="H782" t="s">
        <v>2049</v>
      </c>
      <c r="I782" t="s">
        <v>1337</v>
      </c>
    </row>
    <row r="783" spans="8:9" x14ac:dyDescent="0.25">
      <c r="H783" t="s">
        <v>2050</v>
      </c>
      <c r="I783" t="s">
        <v>1338</v>
      </c>
    </row>
    <row r="784" spans="8:9" x14ac:dyDescent="0.25">
      <c r="H784" t="s">
        <v>2051</v>
      </c>
      <c r="I784" t="s">
        <v>1339</v>
      </c>
    </row>
    <row r="785" spans="8:9" x14ac:dyDescent="0.25">
      <c r="H785" t="s">
        <v>2275</v>
      </c>
      <c r="I785" t="s">
        <v>1340</v>
      </c>
    </row>
    <row r="786" spans="8:9" x14ac:dyDescent="0.25">
      <c r="H786" t="s">
        <v>2276</v>
      </c>
      <c r="I786" t="s">
        <v>1341</v>
      </c>
    </row>
    <row r="787" spans="8:9" x14ac:dyDescent="0.25">
      <c r="H787" t="s">
        <v>2052</v>
      </c>
      <c r="I787" t="s">
        <v>1342</v>
      </c>
    </row>
    <row r="788" spans="8:9" x14ac:dyDescent="0.25">
      <c r="H788" t="s">
        <v>2053</v>
      </c>
      <c r="I788" t="s">
        <v>1343</v>
      </c>
    </row>
    <row r="789" spans="8:9" x14ac:dyDescent="0.25">
      <c r="H789" t="s">
        <v>2054</v>
      </c>
      <c r="I789" t="s">
        <v>1344</v>
      </c>
    </row>
    <row r="790" spans="8:9" x14ac:dyDescent="0.25">
      <c r="H790" t="s">
        <v>2055</v>
      </c>
      <c r="I790" t="s">
        <v>1345</v>
      </c>
    </row>
    <row r="791" spans="8:9" x14ac:dyDescent="0.25">
      <c r="H791" t="s">
        <v>2277</v>
      </c>
      <c r="I791" t="s">
        <v>1346</v>
      </c>
    </row>
    <row r="792" spans="8:9" x14ac:dyDescent="0.25">
      <c r="H792" t="s">
        <v>2056</v>
      </c>
      <c r="I792" t="s">
        <v>1347</v>
      </c>
    </row>
    <row r="793" spans="8:9" x14ac:dyDescent="0.25">
      <c r="H793" t="s">
        <v>2057</v>
      </c>
      <c r="I793" t="s">
        <v>1348</v>
      </c>
    </row>
    <row r="794" spans="8:9" x14ac:dyDescent="0.25">
      <c r="H794" t="s">
        <v>2278</v>
      </c>
      <c r="I794" t="s">
        <v>1349</v>
      </c>
    </row>
    <row r="795" spans="8:9" x14ac:dyDescent="0.25">
      <c r="H795" t="s">
        <v>2279</v>
      </c>
      <c r="I795" t="s">
        <v>1350</v>
      </c>
    </row>
    <row r="796" spans="8:9" x14ac:dyDescent="0.25">
      <c r="H796" t="s">
        <v>2058</v>
      </c>
      <c r="I796" t="s">
        <v>1351</v>
      </c>
    </row>
    <row r="797" spans="8:9" x14ac:dyDescent="0.25">
      <c r="H797" t="s">
        <v>2059</v>
      </c>
      <c r="I797" t="s">
        <v>1352</v>
      </c>
    </row>
    <row r="798" spans="8:9" x14ac:dyDescent="0.25">
      <c r="H798" t="s">
        <v>2060</v>
      </c>
      <c r="I798" t="s">
        <v>1353</v>
      </c>
    </row>
    <row r="799" spans="8:9" x14ac:dyDescent="0.25">
      <c r="H799" t="s">
        <v>2280</v>
      </c>
      <c r="I799" t="s">
        <v>1354</v>
      </c>
    </row>
    <row r="800" spans="8:9" x14ac:dyDescent="0.25">
      <c r="H800" t="s">
        <v>2061</v>
      </c>
      <c r="I800" t="s">
        <v>1355</v>
      </c>
    </row>
    <row r="801" spans="8:9" x14ac:dyDescent="0.25">
      <c r="H801" t="s">
        <v>2062</v>
      </c>
      <c r="I801" t="s">
        <v>1356</v>
      </c>
    </row>
    <row r="802" spans="8:9" x14ac:dyDescent="0.25">
      <c r="H802" t="s">
        <v>2063</v>
      </c>
      <c r="I802" t="s">
        <v>1357</v>
      </c>
    </row>
    <row r="803" spans="8:9" x14ac:dyDescent="0.25">
      <c r="H803" t="s">
        <v>2281</v>
      </c>
      <c r="I803" t="s">
        <v>1358</v>
      </c>
    </row>
    <row r="804" spans="8:9" x14ac:dyDescent="0.25">
      <c r="H804" t="s">
        <v>2282</v>
      </c>
      <c r="I804" t="s">
        <v>1359</v>
      </c>
    </row>
    <row r="805" spans="8:9" x14ac:dyDescent="0.25">
      <c r="H805" t="s">
        <v>2064</v>
      </c>
      <c r="I805" t="s">
        <v>1360</v>
      </c>
    </row>
    <row r="806" spans="8:9" x14ac:dyDescent="0.25">
      <c r="H806" t="s">
        <v>2065</v>
      </c>
      <c r="I806" t="s">
        <v>1361</v>
      </c>
    </row>
    <row r="807" spans="8:9" x14ac:dyDescent="0.25">
      <c r="H807" t="s">
        <v>2283</v>
      </c>
      <c r="I807" t="s">
        <v>1362</v>
      </c>
    </row>
    <row r="808" spans="8:9" x14ac:dyDescent="0.25">
      <c r="H808" t="s">
        <v>2066</v>
      </c>
      <c r="I808" t="s">
        <v>1363</v>
      </c>
    </row>
    <row r="809" spans="8:9" x14ac:dyDescent="0.25">
      <c r="H809" t="s">
        <v>2067</v>
      </c>
      <c r="I809" t="s">
        <v>1364</v>
      </c>
    </row>
    <row r="810" spans="8:9" x14ac:dyDescent="0.25">
      <c r="H810" t="s">
        <v>2068</v>
      </c>
      <c r="I810" t="s">
        <v>1365</v>
      </c>
    </row>
    <row r="811" spans="8:9" x14ac:dyDescent="0.25">
      <c r="H811" t="s">
        <v>2069</v>
      </c>
      <c r="I811" t="s">
        <v>1366</v>
      </c>
    </row>
    <row r="812" spans="8:9" x14ac:dyDescent="0.25">
      <c r="H812" t="s">
        <v>2070</v>
      </c>
      <c r="I812" t="s">
        <v>1367</v>
      </c>
    </row>
    <row r="813" spans="8:9" x14ac:dyDescent="0.25">
      <c r="H813" t="s">
        <v>2071</v>
      </c>
      <c r="I813" t="s">
        <v>1368</v>
      </c>
    </row>
    <row r="814" spans="8:9" x14ac:dyDescent="0.25">
      <c r="H814" t="s">
        <v>2284</v>
      </c>
      <c r="I814" t="s">
        <v>1369</v>
      </c>
    </row>
    <row r="815" spans="8:9" x14ac:dyDescent="0.25">
      <c r="H815" t="s">
        <v>2072</v>
      </c>
      <c r="I815" t="s">
        <v>1370</v>
      </c>
    </row>
    <row r="816" spans="8:9" x14ac:dyDescent="0.25">
      <c r="H816" t="s">
        <v>2073</v>
      </c>
      <c r="I816" t="s">
        <v>1371</v>
      </c>
    </row>
    <row r="817" spans="8:9" x14ac:dyDescent="0.25">
      <c r="H817" t="s">
        <v>2074</v>
      </c>
      <c r="I817" t="s">
        <v>1372</v>
      </c>
    </row>
    <row r="818" spans="8:9" x14ac:dyDescent="0.25">
      <c r="H818" t="s">
        <v>2075</v>
      </c>
      <c r="I818" t="s">
        <v>1373</v>
      </c>
    </row>
    <row r="819" spans="8:9" x14ac:dyDescent="0.25">
      <c r="H819" t="s">
        <v>2076</v>
      </c>
      <c r="I819" t="s">
        <v>1374</v>
      </c>
    </row>
    <row r="820" spans="8:9" x14ac:dyDescent="0.25">
      <c r="H820" t="s">
        <v>2077</v>
      </c>
      <c r="I820" t="s">
        <v>1375</v>
      </c>
    </row>
    <row r="821" spans="8:9" x14ac:dyDescent="0.25">
      <c r="H821" t="s">
        <v>2285</v>
      </c>
      <c r="I821" t="s">
        <v>1376</v>
      </c>
    </row>
    <row r="822" spans="8:9" x14ac:dyDescent="0.25">
      <c r="H822" t="s">
        <v>2078</v>
      </c>
      <c r="I822" t="s">
        <v>1377</v>
      </c>
    </row>
    <row r="823" spans="8:9" x14ac:dyDescent="0.25">
      <c r="H823" t="s">
        <v>2079</v>
      </c>
      <c r="I823" t="s">
        <v>1378</v>
      </c>
    </row>
    <row r="824" spans="8:9" x14ac:dyDescent="0.25">
      <c r="H824" t="s">
        <v>2080</v>
      </c>
      <c r="I824" t="s">
        <v>1379</v>
      </c>
    </row>
  </sheetData>
  <sheetProtection algorithmName="SHA-512" hashValue="n/kO6pFrQaEFIwvWBDAhY2BBf97sfmoNv2z2HzqYmWKcXSQcz/CX6WGMjOgpP2p9WE+xsUhT1Z5RMjG9xymHnQ==" saltValue="1sCyHqL+YdfTNFU0LXzH+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8CCF-BB9A-407A-A256-E9E41BCA9890}">
  <sheetPr>
    <tabColor theme="7" tint="-0.499984740745262"/>
  </sheetPr>
  <dimension ref="A1:AG50"/>
  <sheetViews>
    <sheetView showGridLines="0" tabSelected="1" showRuler="0" view="pageLayout" topLeftCell="A9" zoomScale="115" zoomScaleNormal="100" zoomScalePageLayoutView="115" workbookViewId="0">
      <selection activeCell="A9" sqref="A9:R9"/>
    </sheetView>
  </sheetViews>
  <sheetFormatPr defaultRowHeight="15.75" x14ac:dyDescent="0.25"/>
  <cols>
    <col min="1" max="1" width="3" style="300" customWidth="1"/>
    <col min="2" max="14" width="2.5703125" style="300" customWidth="1"/>
    <col min="15" max="15" width="2.5703125" style="305" customWidth="1"/>
    <col min="16" max="31" width="2.5703125" style="300" customWidth="1"/>
    <col min="32" max="32" width="6.140625" style="300" customWidth="1"/>
    <col min="33" max="33" width="3.42578125" style="300" customWidth="1"/>
    <col min="34" max="42" width="2.5703125" style="300" customWidth="1"/>
    <col min="43" max="16384" width="9.140625" style="300"/>
  </cols>
  <sheetData>
    <row r="1" spans="1:33" x14ac:dyDescent="0.25">
      <c r="D1" s="301" t="s">
        <v>2336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</row>
    <row r="2" spans="1:33" x14ac:dyDescent="0.25">
      <c r="D2" s="304" t="s">
        <v>2337</v>
      </c>
    </row>
    <row r="3" spans="1:33" x14ac:dyDescent="0.25">
      <c r="D3" s="306" t="s">
        <v>2338</v>
      </c>
      <c r="F3" s="307"/>
    </row>
    <row r="4" spans="1:33" x14ac:dyDescent="0.25">
      <c r="D4" s="308"/>
      <c r="F4" s="307"/>
    </row>
    <row r="5" spans="1:33" ht="20.25" x14ac:dyDescent="0.25">
      <c r="A5" s="309" t="s">
        <v>2339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10"/>
    </row>
    <row r="6" spans="1:33" ht="18" x14ac:dyDescent="0.25">
      <c r="A6" s="311" t="s">
        <v>2644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2"/>
    </row>
    <row r="7" spans="1:33" x14ac:dyDescent="0.25">
      <c r="A7" s="31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2"/>
    </row>
    <row r="8" spans="1:33" s="314" customFormat="1" ht="12.75" x14ac:dyDescent="0.2">
      <c r="A8" s="314" t="s">
        <v>2777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6"/>
      <c r="P8" s="315"/>
      <c r="Q8" s="315"/>
      <c r="R8" s="315"/>
      <c r="S8" s="315"/>
      <c r="T8" s="314" t="s">
        <v>2340</v>
      </c>
      <c r="U8" s="315"/>
      <c r="V8" s="315"/>
      <c r="W8" s="314" t="s">
        <v>2341</v>
      </c>
      <c r="X8" s="315"/>
      <c r="Y8" s="315"/>
    </row>
    <row r="9" spans="1:33" x14ac:dyDescent="0.25">
      <c r="A9" s="317" t="str">
        <f>Ekonomika!G3</f>
        <v>DD Gradski i prigradski saobraćaj Tuzla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T9" s="273" t="s">
        <v>2383</v>
      </c>
      <c r="U9" s="273"/>
      <c r="W9" s="274" t="s">
        <v>1448</v>
      </c>
      <c r="X9" s="274"/>
      <c r="Y9" s="274"/>
      <c r="Z9" s="274"/>
      <c r="AA9" s="274"/>
      <c r="AB9" s="274"/>
      <c r="AC9" s="274"/>
      <c r="AD9" s="274"/>
      <c r="AE9" s="274"/>
      <c r="AF9" s="274"/>
    </row>
    <row r="10" spans="1:33" x14ac:dyDescent="0.25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20"/>
      <c r="P10" s="319"/>
      <c r="Q10" s="319"/>
      <c r="R10" s="319"/>
      <c r="S10" s="319"/>
      <c r="T10" s="318"/>
      <c r="U10" s="321"/>
      <c r="V10" s="321"/>
      <c r="W10" s="318"/>
      <c r="X10" s="319"/>
      <c r="Y10" s="319"/>
      <c r="Z10" s="322"/>
      <c r="AA10" s="322"/>
      <c r="AB10" s="322"/>
      <c r="AC10" s="322"/>
      <c r="AD10" s="322"/>
      <c r="AE10" s="322"/>
      <c r="AF10" s="322"/>
    </row>
    <row r="11" spans="1:33" s="314" customFormat="1" ht="12.75" x14ac:dyDescent="0.2">
      <c r="A11" s="314" t="s">
        <v>2778</v>
      </c>
      <c r="O11" s="323"/>
    </row>
    <row r="12" spans="1:33" x14ac:dyDescent="0.25">
      <c r="A12" s="324" t="str">
        <f>IF(T9="d.o.o.","Društvo sa ograničenom odgovornošću "&amp;Ekonomika!G3&amp;" "&amp;W9,"Dioničko društvo "&amp;Ekonomika!G3&amp;" "&amp;W9)</f>
        <v>Dioničko društvo DD Gradski i prigradski saobraćaj Tuzla Tuzla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</row>
    <row r="13" spans="1:33" x14ac:dyDescent="0.2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</row>
    <row r="14" spans="1:33" x14ac:dyDescent="0.25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  <c r="P14" s="319"/>
      <c r="Q14" s="319"/>
      <c r="R14" s="319"/>
      <c r="S14" s="319"/>
      <c r="T14" s="318"/>
      <c r="U14" s="321"/>
      <c r="V14" s="321"/>
      <c r="W14" s="318"/>
      <c r="X14" s="319"/>
      <c r="Y14" s="319"/>
      <c r="Z14" s="322"/>
      <c r="AA14" s="322"/>
      <c r="AB14" s="322"/>
      <c r="AC14" s="322"/>
      <c r="AD14" s="322"/>
      <c r="AE14" s="322"/>
      <c r="AF14" s="322"/>
    </row>
    <row r="15" spans="1:33" s="314" customFormat="1" ht="12.75" x14ac:dyDescent="0.2">
      <c r="A15" s="325" t="s">
        <v>2343</v>
      </c>
      <c r="O15" s="323"/>
      <c r="P15" s="314" t="s">
        <v>2286</v>
      </c>
      <c r="Q15" s="323"/>
      <c r="R15" s="323"/>
      <c r="T15" s="323"/>
      <c r="U15" s="323"/>
      <c r="AB15" s="325" t="s">
        <v>2344</v>
      </c>
    </row>
    <row r="16" spans="1:33" ht="18" x14ac:dyDescent="0.25">
      <c r="A16" s="326" t="str">
        <f>Ekonomika!G4</f>
        <v>4209197100002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8"/>
      <c r="O16" s="300"/>
      <c r="P16" s="329">
        <v>4</v>
      </c>
      <c r="Q16" s="329">
        <v>9</v>
      </c>
      <c r="R16" s="330" t="s">
        <v>2345</v>
      </c>
      <c r="S16" s="329">
        <v>3</v>
      </c>
      <c r="T16" s="329">
        <v>1</v>
      </c>
      <c r="AB16" s="331">
        <f>IF(ISERROR(VLOOKUP(W9,[2]Data!A2:C80,3,FALSE)),"",VLOOKUP(W9,[2]Data!A2:C80,3,FALSE))</f>
        <v>11088</v>
      </c>
      <c r="AC16" s="332"/>
      <c r="AD16" s="332"/>
      <c r="AE16" s="333">
        <f>IF(ISERROR(VLOOKUP(W9,[2]Data!A2:J80,10,FALSE)),"",VLOOKUP(W9,[2]Data!A2:J80,10,FALSE))</f>
        <v>94</v>
      </c>
      <c r="AF16" s="334"/>
    </row>
    <row r="17" spans="1:32" x14ac:dyDescent="0.25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20"/>
      <c r="P17" s="319"/>
      <c r="Q17" s="319"/>
      <c r="R17" s="319"/>
      <c r="S17" s="319"/>
      <c r="T17" s="318"/>
      <c r="U17" s="321"/>
      <c r="V17" s="321"/>
      <c r="W17" s="318"/>
      <c r="X17" s="319"/>
      <c r="Y17" s="319"/>
      <c r="Z17" s="322"/>
      <c r="AA17" s="322"/>
      <c r="AB17" s="322"/>
      <c r="AC17" s="322"/>
      <c r="AD17" s="322"/>
      <c r="AE17" s="322"/>
      <c r="AF17" s="322"/>
    </row>
    <row r="18" spans="1:32" s="314" customFormat="1" ht="12.75" x14ac:dyDescent="0.2">
      <c r="A18" s="314" t="s">
        <v>2346</v>
      </c>
    </row>
    <row r="19" spans="1:32" x14ac:dyDescent="0.25">
      <c r="A19" s="335" t="str">
        <f>IF(ISERROR(VLOOKUP(CONCATENATE(P16,Q16,".",S16,T16),[2]Data!H2:I997,2,FALSE)),"",VLOOKUP(CONCATENATE(P16,Q16,".",S16,T16),[2]Data!H2:I997,2,FALSE))</f>
        <v>Gradski i prigradski kopneni prijevoz putnika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</row>
    <row r="20" spans="1:32" x14ac:dyDescent="0.25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</row>
    <row r="21" spans="1:32" x14ac:dyDescent="0.25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20"/>
      <c r="P21" s="319"/>
      <c r="Q21" s="319"/>
      <c r="R21" s="319"/>
      <c r="S21" s="319"/>
      <c r="T21" s="318"/>
      <c r="U21" s="321"/>
      <c r="V21" s="321"/>
      <c r="W21" s="318"/>
      <c r="X21" s="319"/>
      <c r="Y21" s="319"/>
      <c r="Z21" s="322"/>
      <c r="AA21" s="322"/>
      <c r="AB21" s="322"/>
      <c r="AC21" s="322"/>
      <c r="AD21" s="322"/>
      <c r="AE21" s="322"/>
      <c r="AF21" s="322"/>
    </row>
    <row r="22" spans="1:32" s="315" customFormat="1" ht="12.75" x14ac:dyDescent="0.2">
      <c r="A22" s="314" t="s">
        <v>2347</v>
      </c>
      <c r="B22" s="336"/>
      <c r="C22" s="336"/>
      <c r="O22" s="316"/>
      <c r="AB22" s="337" t="s">
        <v>2348</v>
      </c>
    </row>
    <row r="23" spans="1:32" x14ac:dyDescent="0.25">
      <c r="A23" s="338" t="str">
        <f>Ekonomika!G6</f>
        <v>Bukinje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40"/>
      <c r="AB23" s="341" t="s">
        <v>2776</v>
      </c>
      <c r="AC23" s="342"/>
      <c r="AD23" s="342"/>
      <c r="AE23" s="342"/>
      <c r="AF23" s="343"/>
    </row>
    <row r="24" spans="1:32" x14ac:dyDescent="0.25">
      <c r="A24" s="318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20"/>
      <c r="P24" s="319"/>
      <c r="Q24" s="319"/>
      <c r="R24" s="319"/>
      <c r="S24" s="319"/>
      <c r="T24" s="318"/>
      <c r="U24" s="321"/>
      <c r="V24" s="321"/>
      <c r="W24" s="318"/>
      <c r="X24" s="319"/>
      <c r="Y24" s="319"/>
      <c r="Z24" s="322"/>
      <c r="AA24" s="322"/>
      <c r="AB24" s="322"/>
      <c r="AC24" s="322"/>
      <c r="AD24" s="322"/>
      <c r="AE24" s="322"/>
      <c r="AF24" s="322"/>
    </row>
    <row r="25" spans="1:32" s="314" customFormat="1" ht="12.75" x14ac:dyDescent="0.2">
      <c r="A25" s="314" t="s">
        <v>2349</v>
      </c>
      <c r="B25" s="337"/>
      <c r="O25" s="323"/>
    </row>
    <row r="26" spans="1:32" x14ac:dyDescent="0.25">
      <c r="A26" s="344" t="str">
        <f>CONCATENATE(A23," ",AB23)</f>
        <v>Bukinje bb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6"/>
    </row>
    <row r="27" spans="1:32" x14ac:dyDescent="0.25">
      <c r="A27" s="347" t="str">
        <f>IF(ISERROR(CONCATENATE(VLOOKUP(W9,[2]Data!A2:B300,2,FALSE)," ",W9)),"",CONCATENATE(VLOOKUP(W9,[2]Data!A2:B300,2,FALSE)," ",W9))</f>
        <v>75000 Tuzla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9"/>
    </row>
    <row r="28" spans="1:32" x14ac:dyDescent="0.25">
      <c r="A28" s="350" t="str">
        <f>IF(ISERROR(VLOOKUP(W9,[2]Data!A2:D80,4,FALSE)),"",VLOOKUP(W9,[2]Data!A2:D80,4,FALSE))</f>
        <v>Tuzlanski kanton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2"/>
    </row>
    <row r="29" spans="1:32" x14ac:dyDescent="0.25">
      <c r="A29" s="318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20"/>
      <c r="P29" s="319"/>
      <c r="Q29" s="319"/>
      <c r="R29" s="319"/>
      <c r="S29" s="319"/>
      <c r="T29" s="318"/>
      <c r="U29" s="321"/>
      <c r="V29" s="321"/>
      <c r="W29" s="318"/>
      <c r="X29" s="319"/>
      <c r="Y29" s="319"/>
      <c r="Z29" s="322"/>
      <c r="AA29" s="322"/>
      <c r="AB29" s="322"/>
      <c r="AC29" s="322"/>
      <c r="AD29" s="322"/>
      <c r="AE29" s="322"/>
      <c r="AF29" s="322"/>
    </row>
    <row r="30" spans="1:32" s="314" customFormat="1" ht="12.75" x14ac:dyDescent="0.2">
      <c r="A30" s="314" t="s">
        <v>2350</v>
      </c>
      <c r="B30" s="336"/>
      <c r="C30" s="336"/>
      <c r="D30" s="315"/>
      <c r="E30" s="315"/>
      <c r="F30" s="315"/>
      <c r="G30" s="315"/>
      <c r="H30" s="315"/>
      <c r="I30" s="315"/>
      <c r="J30" s="315"/>
      <c r="L30" s="325" t="s">
        <v>2351</v>
      </c>
      <c r="M30" s="315"/>
      <c r="N30" s="315"/>
      <c r="O30" s="316"/>
      <c r="P30" s="315"/>
      <c r="Q30" s="315"/>
      <c r="R30" s="315"/>
      <c r="T30" s="315"/>
      <c r="U30" s="315"/>
      <c r="W30" s="325" t="s">
        <v>2352</v>
      </c>
      <c r="Y30" s="315"/>
      <c r="Z30" s="315"/>
      <c r="AA30" s="315"/>
      <c r="AB30" s="315"/>
      <c r="AF30" s="336"/>
    </row>
    <row r="31" spans="1:32" x14ac:dyDescent="0.25">
      <c r="A31" s="353" t="str">
        <f>Ekonomika!G8</f>
        <v>035/366-109</v>
      </c>
      <c r="B31" s="354"/>
      <c r="C31" s="354"/>
      <c r="D31" s="354"/>
      <c r="E31" s="354"/>
      <c r="F31" s="354"/>
      <c r="G31" s="354"/>
      <c r="H31" s="354"/>
      <c r="I31" s="354"/>
      <c r="J31" s="355"/>
      <c r="L31" s="275" t="str">
        <f>Ekonomika!G9</f>
        <v>info@gipstk.com</v>
      </c>
      <c r="M31" s="356"/>
      <c r="N31" s="356"/>
      <c r="O31" s="356"/>
      <c r="P31" s="356"/>
      <c r="Q31" s="356"/>
      <c r="R31" s="356"/>
      <c r="S31" s="356"/>
      <c r="T31" s="356"/>
      <c r="U31" s="356"/>
      <c r="V31" s="357"/>
      <c r="W31" s="358">
        <v>0</v>
      </c>
      <c r="X31" s="356"/>
      <c r="Y31" s="356"/>
      <c r="Z31" s="356"/>
      <c r="AA31" s="356"/>
      <c r="AB31" s="356"/>
      <c r="AC31" s="356"/>
      <c r="AD31" s="356"/>
      <c r="AE31" s="356"/>
      <c r="AF31" s="356"/>
    </row>
    <row r="32" spans="1:32" x14ac:dyDescent="0.25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0"/>
      <c r="P32" s="319"/>
      <c r="Q32" s="319"/>
      <c r="R32" s="319"/>
      <c r="S32" s="319"/>
      <c r="T32" s="318"/>
      <c r="U32" s="321"/>
      <c r="V32" s="321"/>
      <c r="W32" s="318"/>
      <c r="X32" s="319"/>
      <c r="Y32" s="319"/>
      <c r="Z32" s="322"/>
      <c r="AA32" s="322"/>
      <c r="AB32" s="322"/>
      <c r="AC32" s="322"/>
      <c r="AD32" s="322"/>
      <c r="AE32" s="322"/>
      <c r="AF32" s="322"/>
    </row>
    <row r="33" spans="1:32" s="359" customFormat="1" ht="12.75" x14ac:dyDescent="0.2">
      <c r="A33" s="314" t="s">
        <v>2779</v>
      </c>
      <c r="O33" s="360"/>
    </row>
    <row r="34" spans="1:32" x14ac:dyDescent="0.25">
      <c r="A34" s="361" t="str">
        <f>Ekonomika!G11&amp;", direktor"</f>
        <v>Jasmin Gradaškić, direktor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</row>
    <row r="35" spans="1:32" x14ac:dyDescent="0.25">
      <c r="A35" s="361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</row>
    <row r="36" spans="1:32" x14ac:dyDescent="0.25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</row>
    <row r="37" spans="1:32" x14ac:dyDescent="0.25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20"/>
      <c r="P37" s="319"/>
      <c r="Q37" s="319"/>
      <c r="R37" s="319"/>
      <c r="S37" s="319"/>
      <c r="T37" s="318"/>
      <c r="U37" s="321"/>
      <c r="V37" s="321"/>
      <c r="W37" s="318"/>
      <c r="X37" s="319"/>
      <c r="Y37" s="319"/>
      <c r="Z37" s="322"/>
      <c r="AA37" s="322"/>
      <c r="AB37" s="322"/>
      <c r="AC37" s="322"/>
      <c r="AD37" s="322"/>
      <c r="AE37" s="322"/>
      <c r="AF37" s="322"/>
    </row>
    <row r="38" spans="1:32" x14ac:dyDescent="0.25">
      <c r="A38" s="362" t="s">
        <v>2353</v>
      </c>
    </row>
    <row r="39" spans="1:32" s="359" customFormat="1" ht="12.75" x14ac:dyDescent="0.2">
      <c r="A39" s="325" t="s">
        <v>547</v>
      </c>
      <c r="B39" s="325" t="s">
        <v>2354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6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4"/>
      <c r="AD39" s="363" t="s">
        <v>2355</v>
      </c>
      <c r="AE39" s="363"/>
      <c r="AF39" s="363"/>
    </row>
    <row r="40" spans="1:32" x14ac:dyDescent="0.25">
      <c r="A40" s="364" t="s">
        <v>2356</v>
      </c>
      <c r="B40" s="365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66"/>
      <c r="AD40" s="367"/>
      <c r="AE40" s="367"/>
      <c r="AF40" s="368"/>
    </row>
    <row r="41" spans="1:32" x14ac:dyDescent="0.25">
      <c r="A41" s="364" t="s">
        <v>2357</v>
      </c>
      <c r="B41" s="365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66"/>
      <c r="AD41" s="367"/>
      <c r="AE41" s="367"/>
      <c r="AF41" s="368"/>
    </row>
    <row r="42" spans="1:32" x14ac:dyDescent="0.25">
      <c r="A42" s="364" t="s">
        <v>2358</v>
      </c>
      <c r="B42" s="365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66"/>
      <c r="AD42" s="367"/>
      <c r="AE42" s="367"/>
      <c r="AF42" s="368"/>
    </row>
    <row r="43" spans="1:32" x14ac:dyDescent="0.25">
      <c r="A43" s="364" t="s">
        <v>2359</v>
      </c>
      <c r="B43" s="365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66"/>
      <c r="AD43" s="367"/>
      <c r="AE43" s="367"/>
      <c r="AF43" s="368"/>
    </row>
    <row r="44" spans="1:32" x14ac:dyDescent="0.25">
      <c r="A44" s="364" t="s">
        <v>2360</v>
      </c>
      <c r="B44" s="365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66"/>
      <c r="AD44" s="367"/>
      <c r="AE44" s="367"/>
      <c r="AF44" s="368"/>
    </row>
    <row r="45" spans="1:32" x14ac:dyDescent="0.25">
      <c r="A45" s="369" t="s">
        <v>2361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1"/>
      <c r="AD45" s="372" t="str">
        <f>IF(SUM(AD40:AF44)=0," ",SUM(AD40:AF44))</f>
        <v xml:space="preserve"> </v>
      </c>
      <c r="AE45" s="372"/>
      <c r="AF45" s="373"/>
    </row>
    <row r="46" spans="1:32" x14ac:dyDescent="0.25">
      <c r="A46" s="318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  <c r="P46" s="319"/>
      <c r="Q46" s="319"/>
      <c r="R46" s="319"/>
      <c r="S46" s="319"/>
      <c r="T46" s="318"/>
      <c r="U46" s="321"/>
      <c r="V46" s="321"/>
      <c r="W46" s="318"/>
      <c r="X46" s="319"/>
      <c r="Y46" s="319"/>
      <c r="Z46" s="322"/>
      <c r="AA46" s="322"/>
      <c r="AB46" s="322"/>
      <c r="AC46" s="322"/>
      <c r="AD46" s="322"/>
      <c r="AE46" s="322"/>
      <c r="AF46" s="322"/>
    </row>
    <row r="47" spans="1:32" s="377" customFormat="1" x14ac:dyDescent="0.25">
      <c r="A47" s="374" t="s">
        <v>2362</v>
      </c>
      <c r="B47" s="375"/>
      <c r="C47" s="375"/>
      <c r="D47" s="375"/>
      <c r="E47" s="375"/>
      <c r="F47" s="375"/>
      <c r="G47" s="376"/>
      <c r="H47" s="376"/>
      <c r="I47" s="376"/>
      <c r="J47" s="376"/>
    </row>
    <row r="48" spans="1:32" s="378" customFormat="1" ht="16.5" x14ac:dyDescent="0.2">
      <c r="A48" s="378" t="s">
        <v>2350</v>
      </c>
      <c r="B48" s="379"/>
      <c r="C48" s="379"/>
      <c r="D48" s="380"/>
      <c r="E48" s="380"/>
      <c r="F48" s="380"/>
      <c r="G48" s="380"/>
      <c r="H48" s="380"/>
      <c r="I48" s="380"/>
      <c r="J48" s="380"/>
      <c r="L48" s="381" t="s">
        <v>2351</v>
      </c>
      <c r="M48" s="380"/>
      <c r="N48" s="380"/>
      <c r="O48" s="380"/>
      <c r="P48" s="380"/>
      <c r="Q48" s="380"/>
      <c r="R48" s="380"/>
      <c r="T48" s="380"/>
      <c r="U48" s="380"/>
      <c r="W48" s="314" t="s">
        <v>2780</v>
      </c>
      <c r="X48" s="300"/>
      <c r="Y48" s="382"/>
      <c r="Z48" s="300"/>
      <c r="AA48" s="300"/>
      <c r="AB48" s="300"/>
      <c r="AC48" s="300"/>
      <c r="AD48" s="300"/>
      <c r="AE48" s="300"/>
      <c r="AF48" s="300"/>
    </row>
    <row r="49" spans="1:32" s="377" customFormat="1" x14ac:dyDescent="0.25">
      <c r="A49" s="383" t="str">
        <f>Ekonomika!G16</f>
        <v>035/366-109</v>
      </c>
      <c r="B49" s="384"/>
      <c r="C49" s="384"/>
      <c r="D49" s="384"/>
      <c r="E49" s="384"/>
      <c r="F49" s="384"/>
      <c r="G49" s="384"/>
      <c r="H49" s="384"/>
      <c r="I49" s="384"/>
      <c r="J49" s="385"/>
      <c r="L49" s="386">
        <v>0</v>
      </c>
      <c r="M49" s="387"/>
      <c r="N49" s="387"/>
      <c r="O49" s="387"/>
      <c r="P49" s="387"/>
      <c r="Q49" s="387"/>
      <c r="R49" s="387"/>
      <c r="S49" s="387"/>
      <c r="T49" s="387"/>
      <c r="U49" s="387"/>
      <c r="W49" s="388" t="s">
        <v>2781</v>
      </c>
      <c r="X49" s="389"/>
      <c r="Y49" s="389"/>
      <c r="Z49" s="389"/>
      <c r="AA49" s="389"/>
      <c r="AB49" s="389"/>
      <c r="AC49" s="389"/>
      <c r="AD49" s="389"/>
      <c r="AE49" s="389"/>
      <c r="AF49" s="390"/>
    </row>
    <row r="50" spans="1:32" s="377" customFormat="1" x14ac:dyDescent="0.25">
      <c r="A50" s="391"/>
      <c r="B50" s="392"/>
      <c r="C50" s="392"/>
      <c r="D50" s="393"/>
      <c r="E50" s="393"/>
      <c r="F50" s="393"/>
      <c r="G50" s="393"/>
      <c r="H50" s="393"/>
      <c r="I50" s="393"/>
      <c r="J50" s="393"/>
      <c r="L50" s="394"/>
      <c r="M50" s="393"/>
      <c r="N50" s="393"/>
      <c r="O50" s="393"/>
      <c r="P50" s="393"/>
      <c r="Q50" s="393"/>
      <c r="R50" s="393"/>
      <c r="T50" s="393"/>
      <c r="U50" s="393"/>
      <c r="W50" s="394"/>
      <c r="X50" s="391"/>
      <c r="Y50" s="393"/>
      <c r="Z50" s="393"/>
      <c r="AA50" s="393"/>
      <c r="AB50" s="393"/>
      <c r="AF50" s="392"/>
    </row>
  </sheetData>
  <sheetProtection algorithmName="SHA-512" hashValue="G0Gm0wFvF2Z7INWNO6C+6Dlwt54KZ7h5rWnhBIn26Z2c+LmuIyHQNFOYHGaZT07fA7XFahUgq2ig7mcfGXINOw==" saltValue="GpxUchEiaevWcMz9KsYAEA==" spinCount="100000" sheet="1" objects="1" scenarios="1"/>
  <mergeCells count="37">
    <mergeCell ref="B44:AC44"/>
    <mergeCell ref="AD44:AF44"/>
    <mergeCell ref="A45:AC45"/>
    <mergeCell ref="AD45:AF45"/>
    <mergeCell ref="A49:J49"/>
    <mergeCell ref="L49:U49"/>
    <mergeCell ref="W49:AF49"/>
    <mergeCell ref="B41:AC41"/>
    <mergeCell ref="AD41:AF41"/>
    <mergeCell ref="B42:AC42"/>
    <mergeCell ref="AD42:AF42"/>
    <mergeCell ref="B43:AC43"/>
    <mergeCell ref="AD43:AF43"/>
    <mergeCell ref="A34:AF34"/>
    <mergeCell ref="A35:AF35"/>
    <mergeCell ref="A36:AF36"/>
    <mergeCell ref="AD39:AF39"/>
    <mergeCell ref="B40:AC40"/>
    <mergeCell ref="AD40:AF40"/>
    <mergeCell ref="A26:AF26"/>
    <mergeCell ref="A27:AF27"/>
    <mergeCell ref="A28:AF28"/>
    <mergeCell ref="A31:J31"/>
    <mergeCell ref="L31:U31"/>
    <mergeCell ref="W31:AF31"/>
    <mergeCell ref="A16:M16"/>
    <mergeCell ref="AB16:AD16"/>
    <mergeCell ref="AE16:AF16"/>
    <mergeCell ref="A19:AF20"/>
    <mergeCell ref="A23:Z23"/>
    <mergeCell ref="AB23:AF23"/>
    <mergeCell ref="A5:AF5"/>
    <mergeCell ref="A6:AF6"/>
    <mergeCell ref="A9:R9"/>
    <mergeCell ref="T9:U9"/>
    <mergeCell ref="W9:AF9"/>
    <mergeCell ref="A12:AF13"/>
  </mergeCells>
  <conditionalFormatting sqref="AD45:AF45">
    <cfRule type="cellIs" dxfId="2" priority="1" operator="equal">
      <formula>" "</formula>
    </cfRule>
    <cfRule type="cellIs" dxfId="1" priority="2" operator="greaterThan">
      <formula>100</formula>
    </cfRule>
    <cfRule type="cellIs" dxfId="0" priority="3" operator="lessThan">
      <formula>0</formula>
    </cfRule>
  </conditionalFormatting>
  <dataValidations count="17">
    <dataValidation allowBlank="1" showInputMessage="1" showErrorMessage="1" promptTitle="Neobavezno polje" prompt=" " sqref="L31:U31 W31:AF31 A34:AF36 L49:U49 B40:AC44" xr:uid="{8B5BF51F-68E4-4863-8406-64A15533BD01}"/>
    <dataValidation allowBlank="1" showInputMessage="1" showErrorMessage="1" promptTitle="Obavezno polje" prompt="Automatsko popunjavanje" sqref="A26:AF28" xr:uid="{98FF0399-D97A-455A-898D-679AE3F93A4C}"/>
    <dataValidation allowBlank="1" showInputMessage="1" showErrorMessage="1" promptTitle="Obavezno polje" prompt=" " sqref="A23:Z23 AB23:AF23" xr:uid="{C085DCE7-0487-46B5-907C-A3BD61B871DD}"/>
    <dataValidation type="whole" showInputMessage="1" showErrorMessage="1" errorTitle="Greška" error="Može se unijeti samo jedna cifra (0-9)." promptTitle="Obavezno polje" prompt=" " sqref="P16:Q16 S16:T16" xr:uid="{916FC481-76D3-413B-B98D-B0F86AB367C1}">
      <formula1>0</formula1>
      <formula2>9</formula2>
    </dataValidation>
    <dataValidation type="list" allowBlank="1" showInputMessage="1" showErrorMessage="1" promptTitle="Obavezno polje" prompt="Odabrati s liste" sqref="W49:AF49" xr:uid="{49FF5D87-4938-4CC5-AC6F-4C47258A8FAF}">
      <formula1>StandardIzvj</formula1>
    </dataValidation>
    <dataValidation allowBlank="1" showInputMessage="1" showErrorMessage="1" promptTitle="Neobavezno polje" prompt="Petocifrena (automatsko popunjavanje)" sqref="AB16:AD16" xr:uid="{17D768C0-A012-4B68-B248-411D85BB6254}"/>
    <dataValidation allowBlank="1" showInputMessage="1" showErrorMessage="1" promptTitle="Obavezno polje" prompt="Trocifrena (automatsko popunjavanje)" sqref="AE16:AF16" xr:uid="{3343505E-5151-41CC-A979-84AED2FACC3C}"/>
    <dataValidation type="list" allowBlank="1" showInputMessage="1" showErrorMessage="1" errorTitle="Greška" error="Odabrati naziv mjesta s liste." promptTitle="Obavezno polje" prompt="Odabrati s liste" sqref="W9:AF9" xr:uid="{89E22799-E7B2-4F64-9C3A-C4B2BCD2F6ED}">
      <formula1>Opstina</formula1>
    </dataValidation>
    <dataValidation type="list" allowBlank="1" showInputMessage="1" showErrorMessage="1" errorTitle="Greška" error="Odabrati oblik društva s liste." promptTitle="Obavezno polje" prompt="Odabrati s liste" sqref="T9:U9" xr:uid="{2D9AA4BC-4BB7-460A-AE87-127DC68FA71A}">
      <formula1>OblikPreduzeca</formula1>
    </dataValidation>
    <dataValidation type="decimal" allowBlank="1" showInputMessage="1" showErrorMessage="1" errorTitle="Greška" error="Unesite decimalnu vrijednost bez oznake procenta (min. 20,00 i maks. 100,00). " promptTitle="Neobavezno polje" prompt=" " sqref="AD40:AF44" xr:uid="{9C66BDD0-A147-4F03-9573-90E19A20CF7F}">
      <formula1>20</formula1>
      <formula2>100</formula2>
    </dataValidation>
    <dataValidation allowBlank="1" showInputMessage="1" errorTitle="Greška" error="Zbir procenata ne smije premašiti 100%." promptTitle="Neobavezno polje" prompt="Automatska kalkulacija" sqref="AD45:AF45" xr:uid="{C4934CEB-36A7-4F2A-9A02-207C991B15DC}"/>
    <dataValidation type="textLength" allowBlank="1" showInputMessage="1" showErrorMessage="1" errorTitle="Greška" error="Unesite broj telefona u traženom formatu." promptTitle="Neobavezno polje" prompt=" " sqref="A49:J49 A31:J31" xr:uid="{DBA4006E-A070-49E4-AF4C-C53838EFE41B}">
      <formula1>11</formula1>
      <formula2>12</formula2>
    </dataValidation>
    <dataValidation type="textLength" operator="lessThanOrEqual" allowBlank="1" showInputMessage="1" showErrorMessage="1" promptTitle="Obavezno polje" prompt=" " sqref="A12:AF13" xr:uid="{FB98B506-F5E9-4B35-9453-92D549111488}">
      <formula1>200</formula1>
    </dataValidation>
    <dataValidation type="custom" allowBlank="1" showInputMessage="1" showErrorMessage="1" errorTitle="Greška" error="JIB mora sadržavati tačno 13 cifara (0-9)." promptTitle="Obavezno polje" prompt=" " sqref="A16:M16" xr:uid="{6A1D8945-9E4F-4DC9-A55F-D0229A62FA31}">
      <formula1>AND(ISNUMBER(A16),LEN(A16)=13)</formula1>
    </dataValidation>
    <dataValidation allowBlank="1" showInputMessage="1" showErrorMessage="1" promptTitle="Neobavezno polje" prompt="Automatsko popunjavanje" sqref="A19:AF20" xr:uid="{67037673-DA62-4C46-91D7-9391FD51072D}"/>
    <dataValidation type="textLength" operator="lessThanOrEqual" allowBlank="1" showInputMessage="1" showErrorMessage="1" errorTitle="Greška" error="Kraći naziv mora imati najviše 60 karaktera." promptTitle="Neobavezno polje" prompt=" " sqref="A9:R9" xr:uid="{CF0BE60D-00DF-4B83-9D5E-33643646C768}">
      <formula1>60</formula1>
    </dataValidation>
    <dataValidation type="textLength" operator="lessThanOrEqual" allowBlank="1" showInputMessage="1" showErrorMessage="1" errorTitle="Greška" error="Maksimalna dužina adrese je 75 karaktera." sqref="A40:A45" xr:uid="{6AF57927-3B2F-4BAE-BD8A-29563A15F1AF}">
      <formula1>75</formula1>
    </dataValidation>
  </dataValidations>
  <pageMargins left="0.78804347826086951" right="0.28186274509803921" top="0.42467948717948717" bottom="0.64102564102564108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3" tint="0.79998168889431442"/>
  </sheetPr>
  <dimension ref="A1:H68"/>
  <sheetViews>
    <sheetView showGridLines="0" zoomScale="115" zoomScaleNormal="115" workbookViewId="0">
      <pane ySplit="1" topLeftCell="A47" activePane="bottomLeft" state="frozen"/>
      <selection activeCell="B2" sqref="B2:N2"/>
      <selection pane="bottomLeft" activeCell="E62" sqref="E62"/>
    </sheetView>
  </sheetViews>
  <sheetFormatPr defaultRowHeight="16.5" x14ac:dyDescent="0.3"/>
  <cols>
    <col min="1" max="1" width="8.7109375" style="20" bestFit="1" customWidth="1"/>
    <col min="2" max="5" width="13.7109375" style="5" customWidth="1"/>
    <col min="6" max="6" width="49.42578125" style="5" customWidth="1"/>
    <col min="7" max="7" width="9.140625" style="5"/>
    <col min="8" max="8" width="12" style="5" bestFit="1" customWidth="1"/>
    <col min="9" max="16384" width="9.140625" style="5"/>
  </cols>
  <sheetData>
    <row r="1" spans="1:8" x14ac:dyDescent="0.3">
      <c r="A1" s="92" t="s">
        <v>491</v>
      </c>
      <c r="B1" s="92" t="s">
        <v>492</v>
      </c>
      <c r="C1" s="92" t="s">
        <v>493</v>
      </c>
      <c r="D1" s="92" t="s">
        <v>500</v>
      </c>
      <c r="E1" s="92" t="s">
        <v>501</v>
      </c>
      <c r="F1" s="51" t="s">
        <v>2647</v>
      </c>
    </row>
    <row r="2" spans="1:8" x14ac:dyDescent="0.3">
      <c r="A2" s="45" t="s">
        <v>103</v>
      </c>
      <c r="B2" s="30">
        <f>Ekonomika!B4</f>
        <v>15611939</v>
      </c>
      <c r="C2" s="30">
        <f>Ekonomika!C4</f>
        <v>8486597</v>
      </c>
      <c r="D2" s="30">
        <f>Ekonomika!D4</f>
        <v>7125342</v>
      </c>
      <c r="E2" s="30">
        <f>Ekonomika!E4</f>
        <v>7194912</v>
      </c>
      <c r="F2" s="52" t="str">
        <f>IF(AND(OR(NOT(ISNUMBER(B2)),B2&lt;0),NOT(ISBLANK(B2))),CONCATENATE("Vrijednost na AOP ",A2,", ",B$1," mora biti pozitivan cijeli broj."),IF(AND(OR(NOT(ISNUMBER(C2)),C2&lt;0),NOT(ISBLANK(C2))),CONCATENATE("Vrijednost na AOP ",A2,", ",C$1," mora biti pozitivan cijeli broj."),IF(AND(OR(NOT(ISNUMBER(D2)),D2&lt;0),NOT(ISBLANK(D2))),CONCATENATE("Vrijednost na AOP ",A2,", ",D$1," mora biti pozitivan cijeli broj."),IF(AND(OR(NOT(ISNUMBER(E2)),E2&lt;0),NOT(ISBLANK(E2))),CONCATENATE("Vrijednost na AOP ",A2,", ",E$1," mora biti pozitivan cijeli broj."),""))))</f>
        <v/>
      </c>
      <c r="G2" s="46"/>
      <c r="H2" s="46"/>
    </row>
    <row r="3" spans="1:8" x14ac:dyDescent="0.3">
      <c r="A3" s="45" t="s">
        <v>104</v>
      </c>
      <c r="B3" s="30">
        <f>Ekonomika!B5</f>
        <v>118704</v>
      </c>
      <c r="C3" s="30">
        <f>Ekonomika!C5</f>
        <v>96769</v>
      </c>
      <c r="D3" s="30">
        <f>Ekonomika!D5</f>
        <v>21935</v>
      </c>
      <c r="E3" s="30">
        <f>Ekonomika!E5</f>
        <v>43255</v>
      </c>
      <c r="F3" s="52" t="str">
        <f t="shared" ref="F3:F66" si="0">IF(AND(OR(NOT(ISNUMBER(B3)),B3&lt;0),NOT(ISBLANK(B3))),CONCATENATE("Vrijednost na AOP ",A3,", ",B$1," mora biti pozitivan cijeli broj."),IF(AND(OR(NOT(ISNUMBER(C3)),C3&lt;0),NOT(ISBLANK(C3))),CONCATENATE("Vrijednost na AOP ",A3,", ",C$1," mora biti pozitivan cijeli broj."),IF(AND(OR(NOT(ISNUMBER(D3)),D3&lt;0),NOT(ISBLANK(D3))),CONCATENATE("Vrijednost na AOP ",A3,", ",D$1," mora biti pozitivan cijeli broj."),IF(AND(OR(NOT(ISNUMBER(E3)),E3&lt;0),NOT(ISBLANK(E3))),CONCATENATE("Vrijednost na AOP ",A3,", ",E$1," mora biti pozitivan cijeli broj."),""))))</f>
        <v/>
      </c>
      <c r="G3" s="46"/>
      <c r="H3" s="46"/>
    </row>
    <row r="4" spans="1:8" x14ac:dyDescent="0.3">
      <c r="A4" s="45" t="s">
        <v>105</v>
      </c>
      <c r="B4" s="30">
        <f>Ekonomika!B6</f>
        <v>0</v>
      </c>
      <c r="C4" s="30">
        <f>Ekonomika!C6</f>
        <v>0</v>
      </c>
      <c r="D4" s="30">
        <f>Ekonomika!D6</f>
        <v>0</v>
      </c>
      <c r="E4" s="30">
        <f>Ekonomika!E6</f>
        <v>0</v>
      </c>
      <c r="F4" s="52" t="str">
        <f t="shared" si="0"/>
        <v/>
      </c>
      <c r="G4" s="46"/>
      <c r="H4" s="46"/>
    </row>
    <row r="5" spans="1:8" x14ac:dyDescent="0.3">
      <c r="A5" s="45" t="s">
        <v>106</v>
      </c>
      <c r="B5" s="30">
        <f>Ekonomika!B7</f>
        <v>0</v>
      </c>
      <c r="C5" s="30">
        <f>Ekonomika!C7</f>
        <v>0</v>
      </c>
      <c r="D5" s="30">
        <f>Ekonomika!D7</f>
        <v>0</v>
      </c>
      <c r="E5" s="30">
        <f>Ekonomika!E7</f>
        <v>0</v>
      </c>
      <c r="F5" s="52" t="str">
        <f t="shared" si="0"/>
        <v/>
      </c>
      <c r="G5" s="46"/>
      <c r="H5" s="46"/>
    </row>
    <row r="6" spans="1:8" x14ac:dyDescent="0.3">
      <c r="A6" s="45" t="s">
        <v>107</v>
      </c>
      <c r="B6" s="30">
        <f>Ekonomika!B8</f>
        <v>0</v>
      </c>
      <c r="C6" s="30">
        <f>Ekonomika!C8</f>
        <v>0</v>
      </c>
      <c r="D6" s="30">
        <f>Ekonomika!D8</f>
        <v>0</v>
      </c>
      <c r="E6" s="30">
        <f>Ekonomika!E8</f>
        <v>0</v>
      </c>
      <c r="F6" s="52" t="str">
        <f t="shared" si="0"/>
        <v/>
      </c>
      <c r="G6" s="46"/>
      <c r="H6" s="46"/>
    </row>
    <row r="7" spans="1:8" x14ac:dyDescent="0.3">
      <c r="A7" s="45" t="s">
        <v>108</v>
      </c>
      <c r="B7" s="30">
        <f>Ekonomika!B9</f>
        <v>118704</v>
      </c>
      <c r="C7" s="30">
        <f>Ekonomika!C9</f>
        <v>96769</v>
      </c>
      <c r="D7" s="30">
        <f>Ekonomika!D9</f>
        <v>21935</v>
      </c>
      <c r="E7" s="30">
        <f>Ekonomika!E9</f>
        <v>43255</v>
      </c>
      <c r="F7" s="52" t="str">
        <f t="shared" si="0"/>
        <v/>
      </c>
      <c r="G7" s="46"/>
      <c r="H7" s="46"/>
    </row>
    <row r="8" spans="1:8" x14ac:dyDescent="0.3">
      <c r="A8" s="45" t="s">
        <v>109</v>
      </c>
      <c r="B8" s="30">
        <f>Ekonomika!B10</f>
        <v>0</v>
      </c>
      <c r="C8" s="30">
        <f>Ekonomika!C10</f>
        <v>0</v>
      </c>
      <c r="D8" s="30">
        <f>Ekonomika!D10</f>
        <v>0</v>
      </c>
      <c r="E8" s="30">
        <f>Ekonomika!E10</f>
        <v>0</v>
      </c>
      <c r="F8" s="52" t="str">
        <f t="shared" si="0"/>
        <v/>
      </c>
      <c r="G8" s="46"/>
      <c r="H8" s="46"/>
    </row>
    <row r="9" spans="1:8" x14ac:dyDescent="0.3">
      <c r="A9" s="45" t="s">
        <v>110</v>
      </c>
      <c r="B9" s="30">
        <f>Ekonomika!B11</f>
        <v>15456532</v>
      </c>
      <c r="C9" s="30">
        <f>Ekonomika!C11</f>
        <v>8389828</v>
      </c>
      <c r="D9" s="30">
        <f>Ekonomika!D11</f>
        <v>7066704</v>
      </c>
      <c r="E9" s="30">
        <f>Ekonomika!E11</f>
        <v>7066017</v>
      </c>
      <c r="F9" s="52" t="str">
        <f t="shared" si="0"/>
        <v/>
      </c>
      <c r="G9" s="46"/>
      <c r="H9" s="46"/>
    </row>
    <row r="10" spans="1:8" x14ac:dyDescent="0.3">
      <c r="A10" s="45" t="s">
        <v>111</v>
      </c>
      <c r="B10" s="30">
        <f>Ekonomika!B12</f>
        <v>1131251</v>
      </c>
      <c r="C10" s="30">
        <f>Ekonomika!C12</f>
        <v>0</v>
      </c>
      <c r="D10" s="30">
        <f>Ekonomika!D12</f>
        <v>1131251</v>
      </c>
      <c r="E10" s="30">
        <f>Ekonomika!E12</f>
        <v>1012879</v>
      </c>
      <c r="F10" s="52" t="str">
        <f t="shared" si="0"/>
        <v/>
      </c>
      <c r="G10" s="46"/>
      <c r="H10" s="46"/>
    </row>
    <row r="11" spans="1:8" x14ac:dyDescent="0.3">
      <c r="A11" s="45" t="s">
        <v>112</v>
      </c>
      <c r="B11" s="30">
        <f>Ekonomika!B13</f>
        <v>7591445</v>
      </c>
      <c r="C11" s="30">
        <f>Ekonomika!C13</f>
        <v>5698404</v>
      </c>
      <c r="D11" s="30">
        <f>Ekonomika!D13</f>
        <v>1893041</v>
      </c>
      <c r="E11" s="30">
        <f>Ekonomika!E13</f>
        <v>1924426</v>
      </c>
      <c r="F11" s="52" t="str">
        <f t="shared" si="0"/>
        <v/>
      </c>
      <c r="G11" s="46"/>
      <c r="H11" s="46"/>
    </row>
    <row r="12" spans="1:8" x14ac:dyDescent="0.3">
      <c r="A12" s="45" t="s">
        <v>113</v>
      </c>
      <c r="B12" s="30">
        <f>Ekonomika!B14</f>
        <v>6630033</v>
      </c>
      <c r="C12" s="30">
        <f>Ekonomika!C14</f>
        <v>2691424</v>
      </c>
      <c r="D12" s="30">
        <f>Ekonomika!D14</f>
        <v>3938609</v>
      </c>
      <c r="E12" s="30">
        <f>Ekonomika!E14</f>
        <v>4026952</v>
      </c>
      <c r="F12" s="52" t="str">
        <f t="shared" si="0"/>
        <v/>
      </c>
      <c r="G12" s="46"/>
      <c r="H12" s="46"/>
    </row>
    <row r="13" spans="1:8" x14ac:dyDescent="0.3">
      <c r="A13" s="45" t="s">
        <v>114</v>
      </c>
      <c r="B13" s="30">
        <f>Ekonomika!B15</f>
        <v>0</v>
      </c>
      <c r="C13" s="30">
        <f>Ekonomika!C15</f>
        <v>0</v>
      </c>
      <c r="D13" s="30">
        <f>Ekonomika!D15</f>
        <v>0</v>
      </c>
      <c r="E13" s="30">
        <f>Ekonomika!E15</f>
        <v>0</v>
      </c>
      <c r="F13" s="52" t="str">
        <f t="shared" si="0"/>
        <v/>
      </c>
      <c r="G13" s="46"/>
      <c r="H13" s="46"/>
    </row>
    <row r="14" spans="1:8" x14ac:dyDescent="0.3">
      <c r="A14" s="45" t="s">
        <v>115</v>
      </c>
      <c r="B14" s="30">
        <f>Ekonomika!B16</f>
        <v>103803</v>
      </c>
      <c r="C14" s="30">
        <f>Ekonomika!C16</f>
        <v>0</v>
      </c>
      <c r="D14" s="30">
        <f>Ekonomika!D16</f>
        <v>103803</v>
      </c>
      <c r="E14" s="30">
        <f>Ekonomika!E16</f>
        <v>101760</v>
      </c>
      <c r="F14" s="52" t="str">
        <f t="shared" si="0"/>
        <v/>
      </c>
      <c r="G14" s="46"/>
      <c r="H14" s="46"/>
    </row>
    <row r="15" spans="1:8" x14ac:dyDescent="0.3">
      <c r="A15" s="45" t="s">
        <v>116</v>
      </c>
      <c r="B15" s="30">
        <f>Ekonomika!B17</f>
        <v>0</v>
      </c>
      <c r="C15" s="30">
        <f>Ekonomika!C17</f>
        <v>0</v>
      </c>
      <c r="D15" s="30">
        <f>Ekonomika!D17</f>
        <v>0</v>
      </c>
      <c r="E15" s="30">
        <f>Ekonomika!E17</f>
        <v>0</v>
      </c>
      <c r="F15" s="52" t="str">
        <f t="shared" si="0"/>
        <v/>
      </c>
      <c r="G15" s="46"/>
      <c r="H15" s="47"/>
    </row>
    <row r="16" spans="1:8" x14ac:dyDescent="0.3">
      <c r="A16" s="45" t="s">
        <v>117</v>
      </c>
      <c r="B16" s="30">
        <f>Ekonomika!B18</f>
        <v>0</v>
      </c>
      <c r="C16" s="30">
        <f>Ekonomika!C18</f>
        <v>0</v>
      </c>
      <c r="D16" s="30">
        <f>Ekonomika!D18</f>
        <v>0</v>
      </c>
      <c r="E16" s="30">
        <f>Ekonomika!E18</f>
        <v>0</v>
      </c>
      <c r="F16" s="52" t="str">
        <f t="shared" si="0"/>
        <v/>
      </c>
      <c r="G16" s="46"/>
      <c r="H16" s="46"/>
    </row>
    <row r="17" spans="1:8" x14ac:dyDescent="0.3">
      <c r="A17" s="45" t="s">
        <v>118</v>
      </c>
      <c r="B17" s="30">
        <f>Ekonomika!B19</f>
        <v>0</v>
      </c>
      <c r="C17" s="30">
        <f>Ekonomika!C19</f>
        <v>0</v>
      </c>
      <c r="D17" s="30">
        <f>Ekonomika!D19</f>
        <v>0</v>
      </c>
      <c r="E17" s="30">
        <f>Ekonomika!E19</f>
        <v>0</v>
      </c>
      <c r="F17" s="52" t="str">
        <f t="shared" si="0"/>
        <v/>
      </c>
      <c r="G17" s="46"/>
      <c r="H17" s="46"/>
    </row>
    <row r="18" spans="1:8" x14ac:dyDescent="0.3">
      <c r="A18" s="45" t="s">
        <v>119</v>
      </c>
      <c r="B18" s="30">
        <f>Ekonomika!B20</f>
        <v>0</v>
      </c>
      <c r="C18" s="30">
        <f>Ekonomika!C20</f>
        <v>0</v>
      </c>
      <c r="D18" s="30">
        <f>Ekonomika!D20</f>
        <v>0</v>
      </c>
      <c r="E18" s="30">
        <f>Ekonomika!E20</f>
        <v>0</v>
      </c>
      <c r="F18" s="52" t="str">
        <f t="shared" si="0"/>
        <v/>
      </c>
      <c r="G18" s="46"/>
      <c r="H18" s="46"/>
    </row>
    <row r="19" spans="1:8" x14ac:dyDescent="0.3">
      <c r="A19" s="45" t="s">
        <v>120</v>
      </c>
      <c r="B19" s="30">
        <f>Ekonomika!B21</f>
        <v>0</v>
      </c>
      <c r="C19" s="30">
        <f>Ekonomika!C21</f>
        <v>0</v>
      </c>
      <c r="D19" s="30">
        <f>Ekonomika!D21</f>
        <v>0</v>
      </c>
      <c r="E19" s="30">
        <f>Ekonomika!E21</f>
        <v>0</v>
      </c>
      <c r="F19" s="52" t="str">
        <f t="shared" si="0"/>
        <v/>
      </c>
      <c r="G19" s="46"/>
      <c r="H19" s="46"/>
    </row>
    <row r="20" spans="1:8" x14ac:dyDescent="0.3">
      <c r="A20" s="45" t="s">
        <v>121</v>
      </c>
      <c r="B20" s="30">
        <f>Ekonomika!B22</f>
        <v>0</v>
      </c>
      <c r="C20" s="30">
        <f>Ekonomika!C22</f>
        <v>0</v>
      </c>
      <c r="D20" s="30">
        <f>Ekonomika!D22</f>
        <v>0</v>
      </c>
      <c r="E20" s="30">
        <f>Ekonomika!E22</f>
        <v>0</v>
      </c>
      <c r="F20" s="52" t="str">
        <f t="shared" si="0"/>
        <v/>
      </c>
      <c r="G20" s="46"/>
      <c r="H20" s="46"/>
    </row>
    <row r="21" spans="1:8" x14ac:dyDescent="0.3">
      <c r="A21" s="45" t="s">
        <v>122</v>
      </c>
      <c r="B21" s="30">
        <f>Ekonomika!B23</f>
        <v>0</v>
      </c>
      <c r="C21" s="30">
        <f>Ekonomika!C23</f>
        <v>0</v>
      </c>
      <c r="D21" s="30">
        <f>Ekonomika!D23</f>
        <v>0</v>
      </c>
      <c r="E21" s="30">
        <f>Ekonomika!E23</f>
        <v>0</v>
      </c>
      <c r="F21" s="52" t="str">
        <f t="shared" si="0"/>
        <v/>
      </c>
      <c r="G21" s="46"/>
      <c r="H21" s="46"/>
    </row>
    <row r="22" spans="1:8" x14ac:dyDescent="0.3">
      <c r="A22" s="45" t="s">
        <v>123</v>
      </c>
      <c r="B22" s="30">
        <f>Ekonomika!B24</f>
        <v>0</v>
      </c>
      <c r="C22" s="30">
        <f>Ekonomika!C24</f>
        <v>0</v>
      </c>
      <c r="D22" s="30">
        <f>Ekonomika!D24</f>
        <v>0</v>
      </c>
      <c r="E22" s="30">
        <f>Ekonomika!E24</f>
        <v>0</v>
      </c>
      <c r="F22" s="52" t="str">
        <f t="shared" si="0"/>
        <v/>
      </c>
      <c r="G22" s="46"/>
      <c r="H22" s="46"/>
    </row>
    <row r="23" spans="1:8" x14ac:dyDescent="0.3">
      <c r="A23" s="45" t="s">
        <v>124</v>
      </c>
      <c r="B23" s="30">
        <f>Ekonomika!B25</f>
        <v>0</v>
      </c>
      <c r="C23" s="30">
        <f>Ekonomika!C25</f>
        <v>0</v>
      </c>
      <c r="D23" s="30">
        <f>Ekonomika!D25</f>
        <v>0</v>
      </c>
      <c r="E23" s="30">
        <f>Ekonomika!E25</f>
        <v>0</v>
      </c>
      <c r="F23" s="52" t="str">
        <f t="shared" si="0"/>
        <v/>
      </c>
      <c r="G23" s="46"/>
      <c r="H23" s="46"/>
    </row>
    <row r="24" spans="1:8" x14ac:dyDescent="0.3">
      <c r="A24" s="45" t="s">
        <v>125</v>
      </c>
      <c r="B24" s="30">
        <f>Ekonomika!B26</f>
        <v>0</v>
      </c>
      <c r="C24" s="30">
        <f>Ekonomika!C26</f>
        <v>0</v>
      </c>
      <c r="D24" s="30">
        <f>Ekonomika!D26</f>
        <v>0</v>
      </c>
      <c r="E24" s="30">
        <f>Ekonomika!E26</f>
        <v>0</v>
      </c>
      <c r="F24" s="52" t="str">
        <f t="shared" si="0"/>
        <v/>
      </c>
      <c r="G24" s="46"/>
      <c r="H24" s="46"/>
    </row>
    <row r="25" spans="1:8" x14ac:dyDescent="0.3">
      <c r="A25" s="45" t="s">
        <v>126</v>
      </c>
      <c r="B25" s="30">
        <f>Ekonomika!B27</f>
        <v>0</v>
      </c>
      <c r="C25" s="30">
        <f>Ekonomika!C27</f>
        <v>0</v>
      </c>
      <c r="D25" s="30">
        <f>Ekonomika!D27</f>
        <v>0</v>
      </c>
      <c r="E25" s="30">
        <f>Ekonomika!E27</f>
        <v>0</v>
      </c>
      <c r="F25" s="52" t="str">
        <f t="shared" si="0"/>
        <v/>
      </c>
      <c r="G25" s="46"/>
      <c r="H25" s="46"/>
    </row>
    <row r="26" spans="1:8" x14ac:dyDescent="0.3">
      <c r="A26" s="45" t="s">
        <v>127</v>
      </c>
      <c r="B26" s="30">
        <f>Ekonomika!B28</f>
        <v>0</v>
      </c>
      <c r="C26" s="30">
        <f>Ekonomika!C28</f>
        <v>0</v>
      </c>
      <c r="D26" s="30">
        <f>Ekonomika!D28</f>
        <v>0</v>
      </c>
      <c r="E26" s="30">
        <f>Ekonomika!E28</f>
        <v>0</v>
      </c>
      <c r="F26" s="52" t="str">
        <f t="shared" si="0"/>
        <v/>
      </c>
      <c r="G26" s="46"/>
      <c r="H26" s="46"/>
    </row>
    <row r="27" spans="1:8" x14ac:dyDescent="0.3">
      <c r="A27" s="45" t="s">
        <v>128</v>
      </c>
      <c r="B27" s="30">
        <f>Ekonomika!B29</f>
        <v>0</v>
      </c>
      <c r="C27" s="30">
        <f>Ekonomika!C29</f>
        <v>0</v>
      </c>
      <c r="D27" s="30">
        <f>Ekonomika!D29</f>
        <v>0</v>
      </c>
      <c r="E27" s="30">
        <f>Ekonomika!E29</f>
        <v>0</v>
      </c>
      <c r="F27" s="52" t="str">
        <f t="shared" si="0"/>
        <v/>
      </c>
      <c r="G27" s="46"/>
      <c r="H27" s="46"/>
    </row>
    <row r="28" spans="1:8" x14ac:dyDescent="0.3">
      <c r="A28" s="45" t="s">
        <v>129</v>
      </c>
      <c r="B28" s="30">
        <f>Ekonomika!B30</f>
        <v>0</v>
      </c>
      <c r="C28" s="30">
        <f>Ekonomika!C30</f>
        <v>0</v>
      </c>
      <c r="D28" s="30">
        <f>Ekonomika!D30</f>
        <v>0</v>
      </c>
      <c r="E28" s="30">
        <f>Ekonomika!E30</f>
        <v>0</v>
      </c>
      <c r="F28" s="52" t="str">
        <f t="shared" si="0"/>
        <v/>
      </c>
      <c r="G28" s="46"/>
      <c r="H28" s="46"/>
    </row>
    <row r="29" spans="1:8" x14ac:dyDescent="0.3">
      <c r="A29" s="45" t="s">
        <v>130</v>
      </c>
      <c r="B29" s="30">
        <f>Ekonomika!B31</f>
        <v>0</v>
      </c>
      <c r="C29" s="30">
        <f>Ekonomika!C31</f>
        <v>0</v>
      </c>
      <c r="D29" s="30">
        <f>Ekonomika!D31</f>
        <v>0</v>
      </c>
      <c r="E29" s="30">
        <f>Ekonomika!E31</f>
        <v>0</v>
      </c>
      <c r="F29" s="52" t="str">
        <f t="shared" si="0"/>
        <v/>
      </c>
      <c r="G29" s="46"/>
      <c r="H29" s="46"/>
    </row>
    <row r="30" spans="1:8" x14ac:dyDescent="0.3">
      <c r="A30" s="45" t="s">
        <v>131</v>
      </c>
      <c r="B30" s="30">
        <f>Ekonomika!B32</f>
        <v>0</v>
      </c>
      <c r="C30" s="30">
        <f>Ekonomika!C32</f>
        <v>0</v>
      </c>
      <c r="D30" s="30">
        <f>Ekonomika!D32</f>
        <v>0</v>
      </c>
      <c r="E30" s="30">
        <f>Ekonomika!E32</f>
        <v>0</v>
      </c>
      <c r="F30" s="52" t="str">
        <f t="shared" si="0"/>
        <v/>
      </c>
      <c r="G30" s="46"/>
      <c r="H30" s="46"/>
    </row>
    <row r="31" spans="1:8" x14ac:dyDescent="0.3">
      <c r="A31" s="45" t="s">
        <v>132</v>
      </c>
      <c r="B31" s="30">
        <f>Ekonomika!B33</f>
        <v>0</v>
      </c>
      <c r="C31" s="30">
        <f>Ekonomika!C33</f>
        <v>0</v>
      </c>
      <c r="D31" s="30">
        <f>Ekonomika!D33</f>
        <v>0</v>
      </c>
      <c r="E31" s="30">
        <f>Ekonomika!E33</f>
        <v>0</v>
      </c>
      <c r="F31" s="52" t="str">
        <f t="shared" si="0"/>
        <v/>
      </c>
      <c r="G31" s="46"/>
      <c r="H31" s="46"/>
    </row>
    <row r="32" spans="1:8" x14ac:dyDescent="0.3">
      <c r="A32" s="45" t="s">
        <v>133</v>
      </c>
      <c r="B32" s="30">
        <f>Ekonomika!B34</f>
        <v>0</v>
      </c>
      <c r="C32" s="30">
        <f>Ekonomika!C34</f>
        <v>0</v>
      </c>
      <c r="D32" s="30">
        <f>Ekonomika!D34</f>
        <v>0</v>
      </c>
      <c r="E32" s="30">
        <f>Ekonomika!E34</f>
        <v>0</v>
      </c>
      <c r="F32" s="52" t="str">
        <f t="shared" si="0"/>
        <v/>
      </c>
      <c r="G32" s="46"/>
      <c r="H32" s="46"/>
    </row>
    <row r="33" spans="1:8" x14ac:dyDescent="0.3">
      <c r="A33" s="45" t="s">
        <v>134</v>
      </c>
      <c r="B33" s="30">
        <f>Ekonomika!B35</f>
        <v>0</v>
      </c>
      <c r="C33" s="30">
        <f>Ekonomika!C35</f>
        <v>0</v>
      </c>
      <c r="D33" s="30">
        <f>Ekonomika!D35</f>
        <v>0</v>
      </c>
      <c r="E33" s="30">
        <f>Ekonomika!E35</f>
        <v>0</v>
      </c>
      <c r="F33" s="52" t="str">
        <f t="shared" si="0"/>
        <v/>
      </c>
      <c r="G33" s="46"/>
      <c r="H33" s="46"/>
    </row>
    <row r="34" spans="1:8" x14ac:dyDescent="0.3">
      <c r="A34" s="45" t="s">
        <v>135</v>
      </c>
      <c r="B34" s="30">
        <f>Ekonomika!B36</f>
        <v>36703</v>
      </c>
      <c r="C34" s="30">
        <f>Ekonomika!C36</f>
        <v>0</v>
      </c>
      <c r="D34" s="30">
        <f>Ekonomika!D36</f>
        <v>36703</v>
      </c>
      <c r="E34" s="30">
        <f>Ekonomika!E36</f>
        <v>85640</v>
      </c>
      <c r="F34" s="52" t="str">
        <f t="shared" si="0"/>
        <v/>
      </c>
      <c r="G34" s="46"/>
      <c r="H34" s="46"/>
    </row>
    <row r="35" spans="1:8" x14ac:dyDescent="0.3">
      <c r="A35" s="45" t="s">
        <v>136</v>
      </c>
      <c r="B35" s="30">
        <f>Ekonomika!B37</f>
        <v>0</v>
      </c>
      <c r="C35" s="30">
        <f>Ekonomika!C37</f>
        <v>0</v>
      </c>
      <c r="D35" s="30">
        <f>Ekonomika!D37</f>
        <v>0</v>
      </c>
      <c r="E35" s="30">
        <f>Ekonomika!E37</f>
        <v>0</v>
      </c>
      <c r="F35" s="52" t="str">
        <f t="shared" si="0"/>
        <v/>
      </c>
      <c r="G35" s="46"/>
      <c r="H35" s="46"/>
    </row>
    <row r="36" spans="1:8" x14ac:dyDescent="0.3">
      <c r="A36" s="45" t="s">
        <v>137</v>
      </c>
      <c r="B36" s="30">
        <f>Ekonomika!B38</f>
        <v>1207205</v>
      </c>
      <c r="C36" s="30">
        <f>Ekonomika!C38</f>
        <v>615313</v>
      </c>
      <c r="D36" s="30">
        <f>Ekonomika!D38</f>
        <v>591892</v>
      </c>
      <c r="E36" s="30">
        <f>Ekonomika!E38</f>
        <v>517175</v>
      </c>
      <c r="F36" s="52" t="str">
        <f t="shared" si="0"/>
        <v/>
      </c>
      <c r="G36" s="46"/>
      <c r="H36" s="46"/>
    </row>
    <row r="37" spans="1:8" x14ac:dyDescent="0.3">
      <c r="A37" s="45" t="s">
        <v>138</v>
      </c>
      <c r="B37" s="30">
        <f>Ekonomika!B39</f>
        <v>178650</v>
      </c>
      <c r="C37" s="30">
        <f>Ekonomika!C39</f>
        <v>0</v>
      </c>
      <c r="D37" s="30">
        <f>Ekonomika!D39</f>
        <v>178650</v>
      </c>
      <c r="E37" s="30">
        <f>Ekonomika!E39</f>
        <v>56531</v>
      </c>
      <c r="F37" s="52" t="str">
        <f t="shared" si="0"/>
        <v/>
      </c>
      <c r="G37" s="46"/>
      <c r="H37" s="46"/>
    </row>
    <row r="38" spans="1:8" x14ac:dyDescent="0.3">
      <c r="A38" s="45" t="s">
        <v>139</v>
      </c>
      <c r="B38" s="30">
        <f>Ekonomika!B40</f>
        <v>178593</v>
      </c>
      <c r="C38" s="30">
        <f>Ekonomika!C40</f>
        <v>0</v>
      </c>
      <c r="D38" s="30">
        <f>Ekonomika!D40</f>
        <v>178593</v>
      </c>
      <c r="E38" s="30">
        <f>Ekonomika!E40</f>
        <v>56493</v>
      </c>
      <c r="F38" s="52" t="str">
        <f t="shared" si="0"/>
        <v/>
      </c>
      <c r="G38" s="46"/>
      <c r="H38" s="46"/>
    </row>
    <row r="39" spans="1:8" x14ac:dyDescent="0.3">
      <c r="A39" s="45" t="s">
        <v>140</v>
      </c>
      <c r="B39" s="30">
        <f>Ekonomika!B41</f>
        <v>0</v>
      </c>
      <c r="C39" s="30">
        <f>Ekonomika!C41</f>
        <v>0</v>
      </c>
      <c r="D39" s="30">
        <f>Ekonomika!D41</f>
        <v>0</v>
      </c>
      <c r="E39" s="30">
        <f>Ekonomika!E41</f>
        <v>0</v>
      </c>
      <c r="F39" s="52" t="str">
        <f t="shared" si="0"/>
        <v/>
      </c>
      <c r="G39" s="46"/>
      <c r="H39" s="46"/>
    </row>
    <row r="40" spans="1:8" x14ac:dyDescent="0.3">
      <c r="A40" s="45" t="s">
        <v>141</v>
      </c>
      <c r="B40" s="30">
        <f>Ekonomika!B42</f>
        <v>0</v>
      </c>
      <c r="C40" s="30">
        <f>Ekonomika!C42</f>
        <v>0</v>
      </c>
      <c r="D40" s="30">
        <f>Ekonomika!D42</f>
        <v>0</v>
      </c>
      <c r="E40" s="30">
        <f>Ekonomika!E42</f>
        <v>0</v>
      </c>
      <c r="F40" s="52" t="str">
        <f t="shared" si="0"/>
        <v/>
      </c>
      <c r="G40" s="46"/>
      <c r="H40" s="46"/>
    </row>
    <row r="41" spans="1:8" x14ac:dyDescent="0.3">
      <c r="A41" s="45" t="s">
        <v>142</v>
      </c>
      <c r="B41" s="30">
        <f>Ekonomika!B43</f>
        <v>0</v>
      </c>
      <c r="C41" s="30">
        <f>Ekonomika!C43</f>
        <v>0</v>
      </c>
      <c r="D41" s="30">
        <f>Ekonomika!D43</f>
        <v>0</v>
      </c>
      <c r="E41" s="30">
        <f>Ekonomika!E43</f>
        <v>0</v>
      </c>
      <c r="F41" s="52" t="str">
        <f t="shared" si="0"/>
        <v/>
      </c>
      <c r="G41" s="46"/>
      <c r="H41" s="46"/>
    </row>
    <row r="42" spans="1:8" x14ac:dyDescent="0.3">
      <c r="A42" s="45" t="s">
        <v>143</v>
      </c>
      <c r="B42" s="30">
        <f>Ekonomika!B44</f>
        <v>0</v>
      </c>
      <c r="C42" s="30">
        <f>Ekonomika!C44</f>
        <v>0</v>
      </c>
      <c r="D42" s="30">
        <f>Ekonomika!D44</f>
        <v>0</v>
      </c>
      <c r="E42" s="30">
        <f>Ekonomika!E44</f>
        <v>0</v>
      </c>
      <c r="F42" s="52" t="str">
        <f t="shared" si="0"/>
        <v/>
      </c>
      <c r="G42" s="46"/>
      <c r="H42" s="46"/>
    </row>
    <row r="43" spans="1:8" x14ac:dyDescent="0.3">
      <c r="A43" s="45" t="s">
        <v>144</v>
      </c>
      <c r="B43" s="30">
        <f>Ekonomika!B45</f>
        <v>57</v>
      </c>
      <c r="C43" s="30">
        <f>Ekonomika!C45</f>
        <v>0</v>
      </c>
      <c r="D43" s="30">
        <f>Ekonomika!D45</f>
        <v>57</v>
      </c>
      <c r="E43" s="30">
        <f>Ekonomika!E45</f>
        <v>38</v>
      </c>
      <c r="F43" s="52" t="str">
        <f t="shared" si="0"/>
        <v/>
      </c>
      <c r="G43" s="46"/>
      <c r="H43" s="46"/>
    </row>
    <row r="44" spans="1:8" x14ac:dyDescent="0.3">
      <c r="A44" s="45" t="s">
        <v>145</v>
      </c>
      <c r="B44" s="30">
        <f>Ekonomika!B46</f>
        <v>1028555</v>
      </c>
      <c r="C44" s="30">
        <f>Ekonomika!C46</f>
        <v>615313</v>
      </c>
      <c r="D44" s="30">
        <f>Ekonomika!D46</f>
        <v>413242</v>
      </c>
      <c r="E44" s="30">
        <f>Ekonomika!E46</f>
        <v>460644</v>
      </c>
      <c r="F44" s="52" t="str">
        <f t="shared" si="0"/>
        <v/>
      </c>
      <c r="G44" s="46"/>
      <c r="H44" s="46"/>
    </row>
    <row r="45" spans="1:8" x14ac:dyDescent="0.3">
      <c r="A45" s="45" t="s">
        <v>146</v>
      </c>
      <c r="B45" s="30">
        <f>Ekonomika!B47</f>
        <v>152962</v>
      </c>
      <c r="C45" s="30">
        <f>Ekonomika!C47</f>
        <v>0</v>
      </c>
      <c r="D45" s="30">
        <f>Ekonomika!D47</f>
        <v>152962</v>
      </c>
      <c r="E45" s="30">
        <f>Ekonomika!E47</f>
        <v>175961</v>
      </c>
      <c r="F45" s="52" t="str">
        <f t="shared" si="0"/>
        <v/>
      </c>
      <c r="G45" s="46"/>
      <c r="H45" s="46"/>
    </row>
    <row r="46" spans="1:8" x14ac:dyDescent="0.3">
      <c r="A46" s="45" t="s">
        <v>147</v>
      </c>
      <c r="B46" s="30">
        <f>Ekonomika!B48</f>
        <v>152962</v>
      </c>
      <c r="C46" s="30">
        <f>Ekonomika!C48</f>
        <v>0</v>
      </c>
      <c r="D46" s="30">
        <f>Ekonomika!D48</f>
        <v>152962</v>
      </c>
      <c r="E46" s="30">
        <f>Ekonomika!E48</f>
        <v>175961</v>
      </c>
      <c r="F46" s="52" t="str">
        <f t="shared" si="0"/>
        <v/>
      </c>
      <c r="G46" s="46"/>
      <c r="H46" s="46"/>
    </row>
    <row r="47" spans="1:8" x14ac:dyDescent="0.3">
      <c r="A47" s="45" t="s">
        <v>148</v>
      </c>
      <c r="B47" s="30">
        <f>Ekonomika!B49</f>
        <v>0</v>
      </c>
      <c r="C47" s="30">
        <f>Ekonomika!C49</f>
        <v>0</v>
      </c>
      <c r="D47" s="30">
        <f>Ekonomika!D49</f>
        <v>0</v>
      </c>
      <c r="E47" s="30">
        <f>Ekonomika!E49</f>
        <v>0</v>
      </c>
      <c r="F47" s="52" t="str">
        <f t="shared" si="0"/>
        <v/>
      </c>
      <c r="G47" s="46"/>
      <c r="H47" s="46"/>
    </row>
    <row r="48" spans="1:8" x14ac:dyDescent="0.3">
      <c r="A48" s="45" t="s">
        <v>149</v>
      </c>
      <c r="B48" s="30">
        <f>Ekonomika!B50</f>
        <v>873011</v>
      </c>
      <c r="C48" s="30">
        <f>Ekonomika!C50</f>
        <v>615313</v>
      </c>
      <c r="D48" s="30">
        <f>Ekonomika!D50</f>
        <v>257698</v>
      </c>
      <c r="E48" s="30">
        <f>Ekonomika!E50</f>
        <v>298493</v>
      </c>
      <c r="F48" s="52" t="str">
        <f t="shared" si="0"/>
        <v/>
      </c>
      <c r="G48" s="46"/>
      <c r="H48" s="46"/>
    </row>
    <row r="49" spans="1:8" x14ac:dyDescent="0.3">
      <c r="A49" s="45" t="s">
        <v>150</v>
      </c>
      <c r="B49" s="30">
        <f>Ekonomika!B51</f>
        <v>16962</v>
      </c>
      <c r="C49" s="30">
        <f>Ekonomika!C51</f>
        <v>0</v>
      </c>
      <c r="D49" s="30">
        <f>Ekonomika!D51</f>
        <v>16962</v>
      </c>
      <c r="E49" s="30">
        <f>Ekonomika!E51</f>
        <v>51386</v>
      </c>
      <c r="F49" s="52" t="str">
        <f t="shared" si="0"/>
        <v/>
      </c>
      <c r="G49" s="46"/>
      <c r="H49" s="46"/>
    </row>
    <row r="50" spans="1:8" x14ac:dyDescent="0.3">
      <c r="A50" s="45" t="s">
        <v>151</v>
      </c>
      <c r="B50" s="30">
        <f>Ekonomika!B52</f>
        <v>834068</v>
      </c>
      <c r="C50" s="30">
        <f>Ekonomika!C52</f>
        <v>615313</v>
      </c>
      <c r="D50" s="30">
        <f>Ekonomika!D52</f>
        <v>218755</v>
      </c>
      <c r="E50" s="30">
        <f>Ekonomika!E52</f>
        <v>226350</v>
      </c>
      <c r="F50" s="52" t="str">
        <f t="shared" si="0"/>
        <v/>
      </c>
      <c r="G50" s="46"/>
      <c r="H50" s="46"/>
    </row>
    <row r="51" spans="1:8" x14ac:dyDescent="0.3">
      <c r="A51" s="45" t="s">
        <v>152</v>
      </c>
      <c r="B51" s="30">
        <f>Ekonomika!B53</f>
        <v>14751</v>
      </c>
      <c r="C51" s="30">
        <f>Ekonomika!C53</f>
        <v>0</v>
      </c>
      <c r="D51" s="30">
        <f>Ekonomika!D53</f>
        <v>14751</v>
      </c>
      <c r="E51" s="30">
        <f>Ekonomika!E53</f>
        <v>0</v>
      </c>
      <c r="F51" s="52" t="str">
        <f t="shared" si="0"/>
        <v/>
      </c>
      <c r="G51" s="46"/>
      <c r="H51" s="46"/>
    </row>
    <row r="52" spans="1:8" x14ac:dyDescent="0.3">
      <c r="A52" s="45" t="s">
        <v>153</v>
      </c>
      <c r="B52" s="30">
        <f>Ekonomika!B54</f>
        <v>0</v>
      </c>
      <c r="C52" s="30">
        <f>Ekonomika!C54</f>
        <v>0</v>
      </c>
      <c r="D52" s="30">
        <f>Ekonomika!D54</f>
        <v>0</v>
      </c>
      <c r="E52" s="30">
        <f>Ekonomika!E54</f>
        <v>0</v>
      </c>
      <c r="F52" s="52" t="str">
        <f t="shared" si="0"/>
        <v/>
      </c>
      <c r="G52" s="46"/>
      <c r="H52" s="46"/>
    </row>
    <row r="53" spans="1:8" x14ac:dyDescent="0.3">
      <c r="A53" s="45" t="s">
        <v>154</v>
      </c>
      <c r="B53" s="30">
        <f>Ekonomika!B55</f>
        <v>7230</v>
      </c>
      <c r="C53" s="30">
        <f>Ekonomika!C55</f>
        <v>0</v>
      </c>
      <c r="D53" s="30">
        <f>Ekonomika!D55</f>
        <v>7230</v>
      </c>
      <c r="E53" s="30">
        <f>Ekonomika!E55</f>
        <v>20757</v>
      </c>
      <c r="F53" s="52" t="str">
        <f t="shared" si="0"/>
        <v/>
      </c>
      <c r="G53" s="46"/>
      <c r="H53" s="46"/>
    </row>
    <row r="54" spans="1:8" x14ac:dyDescent="0.3">
      <c r="A54" s="45" t="s">
        <v>155</v>
      </c>
      <c r="B54" s="30">
        <f>Ekonomika!B56</f>
        <v>0</v>
      </c>
      <c r="C54" s="30">
        <f>Ekonomika!C56</f>
        <v>0</v>
      </c>
      <c r="D54" s="30">
        <f>Ekonomika!D56</f>
        <v>0</v>
      </c>
      <c r="E54" s="30">
        <f>Ekonomika!E56</f>
        <v>0</v>
      </c>
      <c r="F54" s="52" t="str">
        <f t="shared" si="0"/>
        <v/>
      </c>
      <c r="G54" s="46"/>
      <c r="H54" s="46"/>
    </row>
    <row r="55" spans="1:8" x14ac:dyDescent="0.3">
      <c r="A55" s="45" t="s">
        <v>156</v>
      </c>
      <c r="B55" s="30">
        <f>Ekonomika!B57</f>
        <v>0</v>
      </c>
      <c r="C55" s="30">
        <f>Ekonomika!C57</f>
        <v>0</v>
      </c>
      <c r="D55" s="30">
        <f>Ekonomika!D57</f>
        <v>0</v>
      </c>
      <c r="E55" s="30">
        <f>Ekonomika!E57</f>
        <v>0</v>
      </c>
      <c r="F55" s="52" t="str">
        <f t="shared" si="0"/>
        <v/>
      </c>
      <c r="G55" s="46"/>
      <c r="H55" s="46"/>
    </row>
    <row r="56" spans="1:8" x14ac:dyDescent="0.3">
      <c r="A56" s="45" t="s">
        <v>157</v>
      </c>
      <c r="B56" s="30">
        <f>Ekonomika!B58</f>
        <v>0</v>
      </c>
      <c r="C56" s="30">
        <f>Ekonomika!C58</f>
        <v>0</v>
      </c>
      <c r="D56" s="30">
        <f>Ekonomika!D58</f>
        <v>0</v>
      </c>
      <c r="E56" s="30">
        <f>Ekonomika!E58</f>
        <v>0</v>
      </c>
      <c r="F56" s="52" t="str">
        <f t="shared" si="0"/>
        <v/>
      </c>
      <c r="G56" s="46"/>
      <c r="H56" s="46"/>
    </row>
    <row r="57" spans="1:8" x14ac:dyDescent="0.3">
      <c r="A57" s="45" t="s">
        <v>158</v>
      </c>
      <c r="B57" s="30">
        <f>Ekonomika!B59</f>
        <v>0</v>
      </c>
      <c r="C57" s="30">
        <f>Ekonomika!C59</f>
        <v>0</v>
      </c>
      <c r="D57" s="30">
        <f>Ekonomika!D59</f>
        <v>0</v>
      </c>
      <c r="E57" s="30">
        <f>Ekonomika!E59</f>
        <v>0</v>
      </c>
      <c r="F57" s="52" t="str">
        <f t="shared" si="0"/>
        <v/>
      </c>
      <c r="G57" s="46"/>
      <c r="H57" s="46"/>
    </row>
    <row r="58" spans="1:8" x14ac:dyDescent="0.3">
      <c r="A58" s="45" t="s">
        <v>159</v>
      </c>
      <c r="B58" s="30">
        <f>Ekonomika!B60</f>
        <v>0</v>
      </c>
      <c r="C58" s="30">
        <f>Ekonomika!C60</f>
        <v>0</v>
      </c>
      <c r="D58" s="30">
        <f>Ekonomika!D60</f>
        <v>0</v>
      </c>
      <c r="E58" s="30">
        <f>Ekonomika!E60</f>
        <v>0</v>
      </c>
      <c r="F58" s="52" t="str">
        <f t="shared" si="0"/>
        <v/>
      </c>
      <c r="G58" s="46"/>
      <c r="H58" s="46"/>
    </row>
    <row r="59" spans="1:8" x14ac:dyDescent="0.3">
      <c r="A59" s="45" t="s">
        <v>160</v>
      </c>
      <c r="B59" s="30">
        <f>Ekonomika!B61</f>
        <v>0</v>
      </c>
      <c r="C59" s="30">
        <f>Ekonomika!C61</f>
        <v>0</v>
      </c>
      <c r="D59" s="30">
        <f>Ekonomika!D61</f>
        <v>0</v>
      </c>
      <c r="E59" s="30">
        <f>Ekonomika!E61</f>
        <v>0</v>
      </c>
      <c r="F59" s="52" t="str">
        <f t="shared" si="0"/>
        <v/>
      </c>
      <c r="G59" s="46"/>
      <c r="H59" s="46"/>
    </row>
    <row r="60" spans="1:8" x14ac:dyDescent="0.3">
      <c r="A60" s="45" t="s">
        <v>161</v>
      </c>
      <c r="B60" s="30">
        <f>Ekonomika!B62</f>
        <v>0</v>
      </c>
      <c r="C60" s="30">
        <f>Ekonomika!C62</f>
        <v>0</v>
      </c>
      <c r="D60" s="30">
        <f>Ekonomika!D62</f>
        <v>0</v>
      </c>
      <c r="E60" s="30">
        <f>Ekonomika!E62</f>
        <v>0</v>
      </c>
      <c r="F60" s="52" t="str">
        <f t="shared" si="0"/>
        <v/>
      </c>
      <c r="G60" s="46"/>
      <c r="H60" s="46"/>
    </row>
    <row r="61" spans="1:8" x14ac:dyDescent="0.3">
      <c r="A61" s="45" t="s">
        <v>162</v>
      </c>
      <c r="B61" s="30">
        <f>Ekonomika!B63</f>
        <v>0</v>
      </c>
      <c r="C61" s="30">
        <f>Ekonomika!C63</f>
        <v>0</v>
      </c>
      <c r="D61" s="30">
        <f>Ekonomika!D63</f>
        <v>0</v>
      </c>
      <c r="E61" s="30">
        <f>Ekonomika!E63</f>
        <v>0</v>
      </c>
      <c r="F61" s="52" t="str">
        <f t="shared" si="0"/>
        <v/>
      </c>
      <c r="G61" s="46"/>
      <c r="H61" s="46"/>
    </row>
    <row r="62" spans="1:8" x14ac:dyDescent="0.3">
      <c r="A62" s="45" t="s">
        <v>163</v>
      </c>
      <c r="B62" s="30">
        <f>Ekonomika!B64</f>
        <v>2582</v>
      </c>
      <c r="C62" s="30">
        <f>Ekonomika!C64</f>
        <v>0</v>
      </c>
      <c r="D62" s="30">
        <f>Ekonomika!D64</f>
        <v>2582</v>
      </c>
      <c r="E62" s="30">
        <f>Ekonomika!E64</f>
        <v>-17746</v>
      </c>
      <c r="F62" s="52" t="str">
        <f t="shared" si="0"/>
        <v>Vrijednost na AOP 061, Kolona 8 mora biti pozitivan cijeli broj.</v>
      </c>
      <c r="G62" s="46"/>
      <c r="H62" s="46"/>
    </row>
    <row r="63" spans="1:8" x14ac:dyDescent="0.3">
      <c r="A63" s="45" t="s">
        <v>164</v>
      </c>
      <c r="B63" s="30">
        <f>Ekonomika!B65</f>
        <v>0</v>
      </c>
      <c r="C63" s="30">
        <f>Ekonomika!C65</f>
        <v>0</v>
      </c>
      <c r="D63" s="30">
        <f>Ekonomika!D65</f>
        <v>0</v>
      </c>
      <c r="E63" s="30">
        <f>Ekonomika!E65</f>
        <v>3936</v>
      </c>
      <c r="F63" s="52" t="str">
        <f t="shared" si="0"/>
        <v/>
      </c>
      <c r="G63" s="46"/>
      <c r="H63" s="46"/>
    </row>
    <row r="64" spans="1:8" x14ac:dyDescent="0.3">
      <c r="A64" s="45" t="s">
        <v>165</v>
      </c>
      <c r="B64" s="30">
        <f>Ekonomika!B66</f>
        <v>0</v>
      </c>
      <c r="C64" s="30">
        <f>Ekonomika!C66</f>
        <v>0</v>
      </c>
      <c r="D64" s="30">
        <f>Ekonomika!D66</f>
        <v>0</v>
      </c>
      <c r="E64" s="30">
        <f>Ekonomika!E66</f>
        <v>0</v>
      </c>
      <c r="F64" s="52" t="str">
        <f t="shared" si="0"/>
        <v/>
      </c>
      <c r="G64" s="46"/>
      <c r="H64" s="46"/>
    </row>
    <row r="65" spans="1:8" x14ac:dyDescent="0.3">
      <c r="A65" s="45" t="s">
        <v>166</v>
      </c>
      <c r="B65" s="30">
        <f>Ekonomika!B67</f>
        <v>0</v>
      </c>
      <c r="C65" s="30">
        <f>Ekonomika!C67</f>
        <v>0</v>
      </c>
      <c r="D65" s="30">
        <f>Ekonomika!D67</f>
        <v>0</v>
      </c>
      <c r="E65" s="30">
        <f>Ekonomika!E67</f>
        <v>0</v>
      </c>
      <c r="F65" s="52" t="str">
        <f t="shared" si="0"/>
        <v/>
      </c>
      <c r="G65" s="46"/>
      <c r="H65" s="46"/>
    </row>
    <row r="66" spans="1:8" x14ac:dyDescent="0.3">
      <c r="A66" s="45" t="s">
        <v>167</v>
      </c>
      <c r="B66" s="30">
        <f>Ekonomika!B68</f>
        <v>16819144</v>
      </c>
      <c r="C66" s="30">
        <f>Ekonomika!C68</f>
        <v>9101910</v>
      </c>
      <c r="D66" s="30">
        <f>Ekonomika!D68</f>
        <v>7717234</v>
      </c>
      <c r="E66" s="30">
        <f>Ekonomika!E68</f>
        <v>7712087</v>
      </c>
      <c r="F66" s="52" t="str">
        <f t="shared" si="0"/>
        <v/>
      </c>
      <c r="G66" s="46"/>
      <c r="H66" s="46"/>
    </row>
    <row r="67" spans="1:8" x14ac:dyDescent="0.3">
      <c r="A67" s="45" t="s">
        <v>168</v>
      </c>
      <c r="B67" s="30">
        <f>Ekonomika!B69</f>
        <v>0</v>
      </c>
      <c r="C67" s="30">
        <f>Ekonomika!C69</f>
        <v>0</v>
      </c>
      <c r="D67" s="30">
        <f>Ekonomika!D69</f>
        <v>0</v>
      </c>
      <c r="E67" s="30">
        <f>Ekonomika!E69</f>
        <v>0</v>
      </c>
      <c r="F67" s="52" t="str">
        <f t="shared" ref="F67:F68" si="1">IF(AND(OR(NOT(ISNUMBER(B67)),B67&lt;0),NOT(ISBLANK(B67))),CONCATENATE("Vrijednost na AOP ",A67,", ",B$1," mora biti pozitivan cijeli broj."),IF(AND(OR(NOT(ISNUMBER(C67)),C67&lt;0),NOT(ISBLANK(C67))),CONCATENATE("Vrijednost na AOP ",A67,", ",C$1," mora biti pozitivan cijeli broj."),IF(AND(OR(NOT(ISNUMBER(D67)),D67&lt;0),NOT(ISBLANK(D67))),CONCATENATE("Vrijednost na AOP ",A67,", ",D$1," mora biti pozitivan cijeli broj."),IF(AND(OR(NOT(ISNUMBER(E67)),E67&lt;0),NOT(ISBLANK(E67))),CONCATENATE("Vrijednost na AOP ",A67,", ",E$1," mora biti pozitivan cijeli broj."),""))))</f>
        <v/>
      </c>
      <c r="G67" s="46"/>
      <c r="H67" s="46"/>
    </row>
    <row r="68" spans="1:8" x14ac:dyDescent="0.3">
      <c r="A68" s="45" t="s">
        <v>169</v>
      </c>
      <c r="B68" s="30">
        <f>Ekonomika!B70</f>
        <v>16819144</v>
      </c>
      <c r="C68" s="30">
        <f>Ekonomika!C70</f>
        <v>9101910</v>
      </c>
      <c r="D68" s="30">
        <f>Ekonomika!D70</f>
        <v>7717234</v>
      </c>
      <c r="E68" s="30">
        <f>Ekonomika!E70</f>
        <v>7712087</v>
      </c>
      <c r="F68" s="52" t="str">
        <f t="shared" si="1"/>
        <v/>
      </c>
      <c r="G68" s="46"/>
      <c r="H68" s="46"/>
    </row>
  </sheetData>
  <sheetProtection algorithmName="SHA-512" hashValue="/M78I6GrLxxeW5in4h3XEAasnSCgyb0AZkeuh8uMvO8DkBoSl9DZnqN9vc53TDAbhnJGg30iwcVEJS5zEE+hvQ==" saltValue="DV/fof4layx5yFtq6Iwb2Q==" spinCount="100000" sheet="1" objects="1" scenarios="1"/>
  <dataValidations count="6">
    <dataValidation allowBlank="1" showInputMessage="1" showErrorMessage="1" prompt="AOP" sqref="A1" xr:uid="{00000000-0002-0000-0200-000000000000}"/>
    <dataValidation allowBlank="1" showInputMessage="1" showErrorMessage="1" prompt="Iznos tekuće godine - Bruto" sqref="B1" xr:uid="{00000000-0002-0000-0200-000001000000}"/>
    <dataValidation allowBlank="1" showInputMessage="1" showErrorMessage="1" prompt="Iznos tekuće godine - Ispravka vrijednosti" sqref="C1" xr:uid="{00000000-0002-0000-0200-000002000000}"/>
    <dataValidation allowBlank="1" showInputMessage="1" showErrorMessage="1" prompt="Iznos tekuće godine - Neto" sqref="D1" xr:uid="{00000000-0002-0000-0200-000003000000}"/>
    <dataValidation allowBlank="1" showInputMessage="1" showErrorMessage="1" prompt="Iznos prethodne godine - neto" sqref="E1" xr:uid="{00000000-0002-0000-0200-000004000000}"/>
    <dataValidation type="whole" operator="greaterThanOrEqual" allowBlank="1" showInputMessage="1" showErrorMessage="1" errorTitle="Greška" error="Vrijednost mora biti cjelobrojna i nenegativna - ponovite unos." sqref="B2:E68" xr:uid="{00000000-0002-0000-0200-000005000000}">
      <formula1>0</formula1>
    </dataValidation>
  </dataValidations>
  <pageMargins left="0.7" right="0.7" top="0.75" bottom="0.75" header="0.3" footer="0.3"/>
  <pageSetup paperSize="9" orientation="portrait" r:id="rId1"/>
  <ignoredErrors>
    <ignoredError sqref="A2: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3" tint="0.79998168889431442"/>
  </sheetPr>
  <dimension ref="A1:D69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D1" sqref="D1"/>
    </sheetView>
  </sheetViews>
  <sheetFormatPr defaultRowHeight="16.5" x14ac:dyDescent="0.3"/>
  <cols>
    <col min="1" max="1" width="8.7109375" style="20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92" t="s">
        <v>491</v>
      </c>
      <c r="B1" s="92" t="s">
        <v>492</v>
      </c>
      <c r="C1" s="92" t="s">
        <v>493</v>
      </c>
      <c r="D1" s="51" t="s">
        <v>2647</v>
      </c>
    </row>
    <row r="2" spans="1:4" x14ac:dyDescent="0.3">
      <c r="A2" s="45" t="s">
        <v>170</v>
      </c>
      <c r="B2" s="30">
        <f>Ekonomika!B74</f>
        <v>5059923</v>
      </c>
      <c r="C2" s="30">
        <f>Ekonomika!C74</f>
        <v>5047110</v>
      </c>
      <c r="D2" s="52" t="str">
        <f>IF(AND(OR(NOT(ISNUMBER(B2)),B2&lt;0),NOT(ISBLANK(B2))),CONCATENATE("Vrijednost na AOP ",A2,", ",B$1," mora biti pozitivan cijeli broj."),IF(AND(OR(NOT(ISNUMBER(C2)),C2&lt;0),NOT(ISBLANK(C2))),CONCATENATE("Vrijednost na AOP ",A2,", ",C$1," mora biti pozitivan cijeli broj."),""))</f>
        <v/>
      </c>
    </row>
    <row r="3" spans="1:4" x14ac:dyDescent="0.3">
      <c r="A3" s="45" t="s">
        <v>171</v>
      </c>
      <c r="B3" s="30">
        <f>Ekonomika!B75</f>
        <v>3883853</v>
      </c>
      <c r="C3" s="30">
        <f>Ekonomika!C75</f>
        <v>8922365</v>
      </c>
      <c r="D3" s="52" t="str">
        <f t="shared" ref="D3:D66" si="0">IF(AND(OR(NOT(ISNUMBER(B3)),B3&lt;0),NOT(ISBLANK(B3))),CONCATENATE("Vrijednost na AOP ",A3,", ",B$1," mora biti pozitivan cijeli broj."),IF(AND(OR(NOT(ISNUMBER(C3)),C3&lt;0),NOT(ISBLANK(C3))),CONCATENATE("Vrijednost na AOP ",A3,", ",C$1," mora biti pozitivan cijeli broj."),""))</f>
        <v/>
      </c>
    </row>
    <row r="4" spans="1:4" x14ac:dyDescent="0.3">
      <c r="A4" s="45" t="s">
        <v>172</v>
      </c>
      <c r="B4" s="30">
        <f>Ekonomika!B76</f>
        <v>3883853</v>
      </c>
      <c r="C4" s="30">
        <f>Ekonomika!C76</f>
        <v>8922365</v>
      </c>
      <c r="D4" s="52" t="str">
        <f t="shared" si="0"/>
        <v/>
      </c>
    </row>
    <row r="5" spans="1:4" x14ac:dyDescent="0.3">
      <c r="A5" s="45" t="s">
        <v>173</v>
      </c>
      <c r="B5" s="30">
        <f>Ekonomika!B77</f>
        <v>0</v>
      </c>
      <c r="C5" s="30">
        <f>Ekonomika!C77</f>
        <v>0</v>
      </c>
      <c r="D5" s="52" t="str">
        <f t="shared" si="0"/>
        <v/>
      </c>
    </row>
    <row r="6" spans="1:4" x14ac:dyDescent="0.3">
      <c r="A6" s="45" t="s">
        <v>174</v>
      </c>
      <c r="B6" s="30">
        <f>Ekonomika!B78</f>
        <v>0</v>
      </c>
      <c r="C6" s="30">
        <f>Ekonomika!C78</f>
        <v>0</v>
      </c>
      <c r="D6" s="52" t="str">
        <f t="shared" si="0"/>
        <v/>
      </c>
    </row>
    <row r="7" spans="1:4" x14ac:dyDescent="0.3">
      <c r="A7" s="45" t="s">
        <v>175</v>
      </c>
      <c r="B7" s="30">
        <f>Ekonomika!B79</f>
        <v>0</v>
      </c>
      <c r="C7" s="30">
        <f>Ekonomika!C79</f>
        <v>0</v>
      </c>
      <c r="D7" s="52" t="str">
        <f t="shared" si="0"/>
        <v/>
      </c>
    </row>
    <row r="8" spans="1:4" x14ac:dyDescent="0.3">
      <c r="A8" s="45" t="s">
        <v>176</v>
      </c>
      <c r="B8" s="30">
        <f>Ekonomika!B80</f>
        <v>0</v>
      </c>
      <c r="C8" s="30">
        <f>Ekonomika!C80</f>
        <v>0</v>
      </c>
      <c r="D8" s="52" t="str">
        <f t="shared" si="0"/>
        <v/>
      </c>
    </row>
    <row r="9" spans="1:4" x14ac:dyDescent="0.3">
      <c r="A9" s="45" t="s">
        <v>177</v>
      </c>
      <c r="B9" s="30">
        <f>Ekonomika!B81</f>
        <v>0</v>
      </c>
      <c r="C9" s="30">
        <f>Ekonomika!C81</f>
        <v>0</v>
      </c>
      <c r="D9" s="52" t="str">
        <f t="shared" si="0"/>
        <v/>
      </c>
    </row>
    <row r="10" spans="1:4" x14ac:dyDescent="0.3">
      <c r="A10" s="45" t="s">
        <v>178</v>
      </c>
      <c r="B10" s="30">
        <f>Ekonomika!B82</f>
        <v>0</v>
      </c>
      <c r="C10" s="30">
        <f>Ekonomika!C82</f>
        <v>0</v>
      </c>
      <c r="D10" s="52" t="str">
        <f t="shared" si="0"/>
        <v/>
      </c>
    </row>
    <row r="11" spans="1:4" x14ac:dyDescent="0.3">
      <c r="A11" s="45" t="s">
        <v>179</v>
      </c>
      <c r="B11" s="30">
        <f>Ekonomika!B83</f>
        <v>0</v>
      </c>
      <c r="C11" s="30">
        <f>Ekonomika!C83</f>
        <v>0</v>
      </c>
      <c r="D11" s="52" t="str">
        <f t="shared" si="0"/>
        <v/>
      </c>
    </row>
    <row r="12" spans="1:4" x14ac:dyDescent="0.3">
      <c r="A12" s="45" t="s">
        <v>180</v>
      </c>
      <c r="B12" s="30">
        <f>Ekonomika!B84</f>
        <v>1163257</v>
      </c>
      <c r="C12" s="30">
        <f>Ekonomika!C84</f>
        <v>369492</v>
      </c>
      <c r="D12" s="52" t="str">
        <f t="shared" si="0"/>
        <v/>
      </c>
    </row>
    <row r="13" spans="1:4" x14ac:dyDescent="0.3">
      <c r="A13" s="45" t="s">
        <v>181</v>
      </c>
      <c r="B13" s="30">
        <f>Ekonomika!B85</f>
        <v>1163257</v>
      </c>
      <c r="C13" s="30">
        <f>Ekonomika!C85</f>
        <v>369492</v>
      </c>
      <c r="D13" s="52" t="str">
        <f t="shared" si="0"/>
        <v/>
      </c>
    </row>
    <row r="14" spans="1:4" x14ac:dyDescent="0.3">
      <c r="A14" s="45" t="s">
        <v>182</v>
      </c>
      <c r="B14" s="30">
        <f>Ekonomika!B86</f>
        <v>0</v>
      </c>
      <c r="C14" s="30">
        <f>Ekonomika!C86</f>
        <v>0</v>
      </c>
      <c r="D14" s="52" t="str">
        <f t="shared" si="0"/>
        <v/>
      </c>
    </row>
    <row r="15" spans="1:4" x14ac:dyDescent="0.3">
      <c r="A15" s="45" t="s">
        <v>183</v>
      </c>
      <c r="B15" s="30">
        <f>Ekonomika!B87</f>
        <v>0</v>
      </c>
      <c r="C15" s="30">
        <f>Ekonomika!C87</f>
        <v>0</v>
      </c>
      <c r="D15" s="52" t="str">
        <f>IF(AND(OR(NOT(ISNUMBER(B15))),NOT(ISBLANK(B15))),CONCATENATE("Vrijednost na AOP ",A15,", ",B$1," mora biti cijeli broj."),IF(AND(OR(NOT(ISNUMBER(C15))),NOT(ISBLANK(C15))),CONCATENATE("Vrijednost na AOP ",A15,", ",C$1," mora biti cijeli broj."),""))</f>
        <v/>
      </c>
    </row>
    <row r="16" spans="1:4" x14ac:dyDescent="0.3">
      <c r="A16" s="45" t="s">
        <v>184</v>
      </c>
      <c r="B16" s="30">
        <f>Ekonomika!B88</f>
        <v>0</v>
      </c>
      <c r="C16" s="30">
        <f>Ekonomika!C88</f>
        <v>0</v>
      </c>
      <c r="D16" s="52" t="str">
        <f t="shared" si="0"/>
        <v/>
      </c>
    </row>
    <row r="17" spans="1:4" x14ac:dyDescent="0.3">
      <c r="A17" s="45" t="s">
        <v>185</v>
      </c>
      <c r="B17" s="30">
        <f>Ekonomika!B89</f>
        <v>0</v>
      </c>
      <c r="C17" s="30">
        <f>Ekonomika!C89</f>
        <v>0</v>
      </c>
      <c r="D17" s="52" t="str">
        <f t="shared" si="0"/>
        <v/>
      </c>
    </row>
    <row r="18" spans="1:4" x14ac:dyDescent="0.3">
      <c r="A18" s="45" t="s">
        <v>186</v>
      </c>
      <c r="B18" s="30">
        <f>Ekonomika!B90</f>
        <v>12813</v>
      </c>
      <c r="C18" s="30">
        <f>Ekonomika!C90</f>
        <v>14202</v>
      </c>
      <c r="D18" s="52" t="str">
        <f t="shared" si="0"/>
        <v/>
      </c>
    </row>
    <row r="19" spans="1:4" x14ac:dyDescent="0.3">
      <c r="A19" s="45" t="s">
        <v>187</v>
      </c>
      <c r="B19" s="30">
        <f>Ekonomika!B91</f>
        <v>0</v>
      </c>
      <c r="C19" s="30">
        <f>Ekonomika!C91</f>
        <v>0</v>
      </c>
      <c r="D19" s="52" t="str">
        <f t="shared" si="0"/>
        <v/>
      </c>
    </row>
    <row r="20" spans="1:4" x14ac:dyDescent="0.3">
      <c r="A20" s="45" t="s">
        <v>188</v>
      </c>
      <c r="B20" s="30">
        <f>Ekonomika!B92</f>
        <v>12813</v>
      </c>
      <c r="C20" s="30">
        <f>Ekonomika!C92</f>
        <v>14202</v>
      </c>
      <c r="D20" s="52" t="str">
        <f t="shared" si="0"/>
        <v/>
      </c>
    </row>
    <row r="21" spans="1:4" x14ac:dyDescent="0.3">
      <c r="A21" s="45" t="s">
        <v>189</v>
      </c>
      <c r="B21" s="30">
        <f>Ekonomika!B93</f>
        <v>0</v>
      </c>
      <c r="C21" s="30">
        <f>Ekonomika!C93</f>
        <v>0</v>
      </c>
      <c r="D21" s="52" t="str">
        <f t="shared" si="0"/>
        <v/>
      </c>
    </row>
    <row r="22" spans="1:4" x14ac:dyDescent="0.3">
      <c r="A22" s="45" t="s">
        <v>190</v>
      </c>
      <c r="B22" s="30">
        <f>Ekonomika!B94</f>
        <v>0</v>
      </c>
      <c r="C22" s="30">
        <f>Ekonomika!C94</f>
        <v>0</v>
      </c>
      <c r="D22" s="52" t="str">
        <f t="shared" si="0"/>
        <v/>
      </c>
    </row>
    <row r="23" spans="1:4" x14ac:dyDescent="0.3">
      <c r="A23" s="45" t="s">
        <v>191</v>
      </c>
      <c r="B23" s="30">
        <f>Ekonomika!B95</f>
        <v>0</v>
      </c>
      <c r="C23" s="30">
        <f>Ekonomika!C95</f>
        <v>4258949</v>
      </c>
      <c r="D23" s="52" t="str">
        <f t="shared" si="0"/>
        <v/>
      </c>
    </row>
    <row r="24" spans="1:4" x14ac:dyDescent="0.3">
      <c r="A24" s="45" t="s">
        <v>97</v>
      </c>
      <c r="B24" s="30">
        <f>Ekonomika!B96</f>
        <v>0</v>
      </c>
      <c r="C24" s="30">
        <f>Ekonomika!C96</f>
        <v>4258949</v>
      </c>
      <c r="D24" s="52" t="str">
        <f t="shared" si="0"/>
        <v/>
      </c>
    </row>
    <row r="25" spans="1:4" x14ac:dyDescent="0.3">
      <c r="A25" s="45" t="s">
        <v>192</v>
      </c>
      <c r="B25" s="30">
        <f>Ekonomika!B97</f>
        <v>0</v>
      </c>
      <c r="C25" s="30">
        <f>Ekonomika!C97</f>
        <v>0</v>
      </c>
      <c r="D25" s="52" t="str">
        <f t="shared" si="0"/>
        <v/>
      </c>
    </row>
    <row r="26" spans="1:4" x14ac:dyDescent="0.3">
      <c r="A26" s="45" t="s">
        <v>193</v>
      </c>
      <c r="B26" s="30">
        <f>Ekonomika!B98</f>
        <v>0</v>
      </c>
      <c r="C26" s="30">
        <f>Ekonomika!C98</f>
        <v>0</v>
      </c>
      <c r="D26" s="52" t="str">
        <f t="shared" si="0"/>
        <v/>
      </c>
    </row>
    <row r="27" spans="1:4" x14ac:dyDescent="0.3">
      <c r="A27" s="45" t="s">
        <v>194</v>
      </c>
      <c r="B27" s="30">
        <f>Ekonomika!B99</f>
        <v>0</v>
      </c>
      <c r="C27" s="30">
        <f>Ekonomika!C99</f>
        <v>0</v>
      </c>
      <c r="D27" s="52" t="str">
        <f t="shared" si="0"/>
        <v/>
      </c>
    </row>
    <row r="28" spans="1:4" x14ac:dyDescent="0.3">
      <c r="A28" s="45" t="s">
        <v>195</v>
      </c>
      <c r="B28" s="30">
        <f>Ekonomika!B100</f>
        <v>0</v>
      </c>
      <c r="C28" s="30">
        <f>Ekonomika!C100</f>
        <v>0</v>
      </c>
      <c r="D28" s="52" t="str">
        <f t="shared" si="0"/>
        <v/>
      </c>
    </row>
    <row r="29" spans="1:4" x14ac:dyDescent="0.3">
      <c r="A29" s="45" t="s">
        <v>196</v>
      </c>
      <c r="B29" s="30">
        <f>Ekonomika!B101</f>
        <v>0</v>
      </c>
      <c r="C29" s="30">
        <f>Ekonomika!C101</f>
        <v>0</v>
      </c>
      <c r="D29" s="52" t="str">
        <f t="shared" si="0"/>
        <v/>
      </c>
    </row>
    <row r="30" spans="1:4" x14ac:dyDescent="0.3">
      <c r="A30" s="45" t="s">
        <v>197</v>
      </c>
      <c r="B30" s="30">
        <f>Ekonomika!B102</f>
        <v>0</v>
      </c>
      <c r="C30" s="30">
        <f>Ekonomika!C102</f>
        <v>0</v>
      </c>
      <c r="D30" s="52" t="str">
        <f t="shared" si="0"/>
        <v/>
      </c>
    </row>
    <row r="31" spans="1:4" x14ac:dyDescent="0.3">
      <c r="A31" s="45" t="s">
        <v>198</v>
      </c>
      <c r="B31" s="30">
        <f>Ekonomika!B103</f>
        <v>0</v>
      </c>
      <c r="C31" s="30">
        <f>Ekonomika!C103</f>
        <v>0</v>
      </c>
      <c r="D31" s="52" t="str">
        <f t="shared" si="0"/>
        <v/>
      </c>
    </row>
    <row r="32" spans="1:4" x14ac:dyDescent="0.3">
      <c r="A32" s="45" t="s">
        <v>199</v>
      </c>
      <c r="B32" s="30">
        <f>Ekonomika!B104</f>
        <v>1511134</v>
      </c>
      <c r="C32" s="30">
        <f>Ekonomika!C104</f>
        <v>1323800</v>
      </c>
      <c r="D32" s="52" t="str">
        <f t="shared" si="0"/>
        <v/>
      </c>
    </row>
    <row r="33" spans="1:4" x14ac:dyDescent="0.3">
      <c r="A33" s="45" t="s">
        <v>200</v>
      </c>
      <c r="B33" s="30">
        <f>Ekonomika!B105</f>
        <v>0</v>
      </c>
      <c r="C33" s="30">
        <f>Ekonomika!C105</f>
        <v>0</v>
      </c>
      <c r="D33" s="52" t="str">
        <f t="shared" si="0"/>
        <v/>
      </c>
    </row>
    <row r="34" spans="1:4" x14ac:dyDescent="0.3">
      <c r="A34" s="45" t="s">
        <v>201</v>
      </c>
      <c r="B34" s="30">
        <f>Ekonomika!B106</f>
        <v>0</v>
      </c>
      <c r="C34" s="30">
        <f>Ekonomika!C106</f>
        <v>0</v>
      </c>
      <c r="D34" s="52" t="str">
        <f t="shared" si="0"/>
        <v/>
      </c>
    </row>
    <row r="35" spans="1:4" x14ac:dyDescent="0.3">
      <c r="A35" s="45" t="s">
        <v>202</v>
      </c>
      <c r="B35" s="30">
        <f>Ekonomika!B107</f>
        <v>0</v>
      </c>
      <c r="C35" s="30">
        <f>Ekonomika!C107</f>
        <v>0</v>
      </c>
      <c r="D35" s="52" t="str">
        <f t="shared" si="0"/>
        <v/>
      </c>
    </row>
    <row r="36" spans="1:4" x14ac:dyDescent="0.3">
      <c r="A36" s="45" t="s">
        <v>203</v>
      </c>
      <c r="B36" s="30">
        <f>Ekonomika!B108</f>
        <v>1511134</v>
      </c>
      <c r="C36" s="30">
        <f>Ekonomika!C108</f>
        <v>1323800</v>
      </c>
      <c r="D36" s="52" t="str">
        <f t="shared" si="0"/>
        <v/>
      </c>
    </row>
    <row r="37" spans="1:4" x14ac:dyDescent="0.3">
      <c r="A37" s="45" t="s">
        <v>204</v>
      </c>
      <c r="B37" s="30">
        <f>Ekonomika!B109</f>
        <v>0</v>
      </c>
      <c r="C37" s="30">
        <f>Ekonomika!C109</f>
        <v>0</v>
      </c>
      <c r="D37" s="52" t="str">
        <f t="shared" si="0"/>
        <v/>
      </c>
    </row>
    <row r="38" spans="1:4" x14ac:dyDescent="0.3">
      <c r="A38" s="45" t="s">
        <v>205</v>
      </c>
      <c r="B38" s="30">
        <f>Ekonomika!B110</f>
        <v>0</v>
      </c>
      <c r="C38" s="30">
        <f>Ekonomika!C110</f>
        <v>0</v>
      </c>
      <c r="D38" s="52" t="str">
        <f t="shared" si="0"/>
        <v/>
      </c>
    </row>
    <row r="39" spans="1:4" x14ac:dyDescent="0.3">
      <c r="A39" s="45" t="s">
        <v>206</v>
      </c>
      <c r="B39" s="30">
        <f>Ekonomika!B111</f>
        <v>0</v>
      </c>
      <c r="C39" s="30">
        <f>Ekonomika!C111</f>
        <v>0</v>
      </c>
      <c r="D39" s="52" t="str">
        <f t="shared" si="0"/>
        <v/>
      </c>
    </row>
    <row r="40" spans="1:4" x14ac:dyDescent="0.3">
      <c r="A40" s="45" t="s">
        <v>207</v>
      </c>
      <c r="B40" s="30">
        <f>Ekonomika!B112</f>
        <v>0</v>
      </c>
      <c r="C40" s="30">
        <f>Ekonomika!C112</f>
        <v>0</v>
      </c>
      <c r="D40" s="52" t="str">
        <f t="shared" si="0"/>
        <v/>
      </c>
    </row>
    <row r="41" spans="1:4" x14ac:dyDescent="0.3">
      <c r="A41" s="45" t="s">
        <v>208</v>
      </c>
      <c r="B41" s="30">
        <f>Ekonomika!B113</f>
        <v>1062952</v>
      </c>
      <c r="C41" s="30">
        <f>Ekonomika!C113</f>
        <v>1254017</v>
      </c>
      <c r="D41" s="52" t="str">
        <f t="shared" si="0"/>
        <v/>
      </c>
    </row>
    <row r="42" spans="1:4" x14ac:dyDescent="0.3">
      <c r="A42" s="45" t="s">
        <v>209</v>
      </c>
      <c r="B42" s="30">
        <f>Ekonomika!B114</f>
        <v>540117</v>
      </c>
      <c r="C42" s="30">
        <f>Ekonomika!C114</f>
        <v>988784</v>
      </c>
      <c r="D42" s="52" t="str">
        <f t="shared" si="0"/>
        <v/>
      </c>
    </row>
    <row r="43" spans="1:4" x14ac:dyDescent="0.3">
      <c r="A43" s="45" t="s">
        <v>210</v>
      </c>
      <c r="B43" s="30">
        <f>Ekonomika!B115</f>
        <v>0</v>
      </c>
      <c r="C43" s="30">
        <f>Ekonomika!C115</f>
        <v>0</v>
      </c>
      <c r="D43" s="52" t="str">
        <f t="shared" si="0"/>
        <v/>
      </c>
    </row>
    <row r="44" spans="1:4" x14ac:dyDescent="0.3">
      <c r="A44" s="45" t="s">
        <v>211</v>
      </c>
      <c r="B44" s="30">
        <f>Ekonomika!B116</f>
        <v>0</v>
      </c>
      <c r="C44" s="30">
        <f>Ekonomika!C116</f>
        <v>0</v>
      </c>
      <c r="D44" s="52" t="str">
        <f t="shared" si="0"/>
        <v/>
      </c>
    </row>
    <row r="45" spans="1:4" x14ac:dyDescent="0.3">
      <c r="A45" s="45" t="s">
        <v>212</v>
      </c>
      <c r="B45" s="30">
        <f>Ekonomika!B117</f>
        <v>0</v>
      </c>
      <c r="C45" s="30">
        <f>Ekonomika!C117</f>
        <v>0</v>
      </c>
      <c r="D45" s="52" t="str">
        <f t="shared" si="0"/>
        <v/>
      </c>
    </row>
    <row r="46" spans="1:4" x14ac:dyDescent="0.3">
      <c r="A46" s="45" t="s">
        <v>213</v>
      </c>
      <c r="B46" s="30">
        <f>Ekonomika!B118</f>
        <v>0</v>
      </c>
      <c r="C46" s="30">
        <f>Ekonomika!C118</f>
        <v>0</v>
      </c>
      <c r="D46" s="52" t="str">
        <f t="shared" si="0"/>
        <v/>
      </c>
    </row>
    <row r="47" spans="1:4" x14ac:dyDescent="0.3">
      <c r="A47" s="45" t="s">
        <v>214</v>
      </c>
      <c r="B47" s="30">
        <f>Ekonomika!B119</f>
        <v>540117</v>
      </c>
      <c r="C47" s="30">
        <f>Ekonomika!C119</f>
        <v>988784</v>
      </c>
      <c r="D47" s="52" t="str">
        <f t="shared" si="0"/>
        <v/>
      </c>
    </row>
    <row r="48" spans="1:4" x14ac:dyDescent="0.3">
      <c r="A48" s="45" t="s">
        <v>215</v>
      </c>
      <c r="B48" s="30">
        <f>Ekonomika!B120</f>
        <v>0</v>
      </c>
      <c r="C48" s="30">
        <f>Ekonomika!C120</f>
        <v>0</v>
      </c>
      <c r="D48" s="52" t="str">
        <f t="shared" si="0"/>
        <v/>
      </c>
    </row>
    <row r="49" spans="1:4" x14ac:dyDescent="0.3">
      <c r="A49" s="45" t="s">
        <v>216</v>
      </c>
      <c r="B49" s="30">
        <f>Ekonomika!B121</f>
        <v>0</v>
      </c>
      <c r="C49" s="30">
        <f>Ekonomika!C121</f>
        <v>0</v>
      </c>
      <c r="D49" s="52" t="str">
        <f t="shared" si="0"/>
        <v/>
      </c>
    </row>
    <row r="50" spans="1:4" x14ac:dyDescent="0.3">
      <c r="A50" s="45" t="s">
        <v>217</v>
      </c>
      <c r="B50" s="30">
        <f>Ekonomika!B122</f>
        <v>269135</v>
      </c>
      <c r="C50" s="30">
        <f>Ekonomika!C122</f>
        <v>42533</v>
      </c>
      <c r="D50" s="52" t="str">
        <f t="shared" si="0"/>
        <v/>
      </c>
    </row>
    <row r="51" spans="1:4" x14ac:dyDescent="0.3">
      <c r="A51" s="45" t="s">
        <v>218</v>
      </c>
      <c r="B51" s="30">
        <f>Ekonomika!B123</f>
        <v>16</v>
      </c>
      <c r="C51" s="30">
        <f>Ekonomika!C123</f>
        <v>2315</v>
      </c>
      <c r="D51" s="52" t="str">
        <f t="shared" si="0"/>
        <v/>
      </c>
    </row>
    <row r="52" spans="1:4" x14ac:dyDescent="0.3">
      <c r="A52" s="45" t="s">
        <v>219</v>
      </c>
      <c r="B52" s="30">
        <f>Ekonomika!B124</f>
        <v>118518</v>
      </c>
      <c r="C52" s="30">
        <f>Ekonomika!C124</f>
        <v>0</v>
      </c>
      <c r="D52" s="52" t="str">
        <f t="shared" si="0"/>
        <v/>
      </c>
    </row>
    <row r="53" spans="1:4" x14ac:dyDescent="0.3">
      <c r="A53" s="45" t="s">
        <v>220</v>
      </c>
      <c r="B53" s="30">
        <f>Ekonomika!B125</f>
        <v>150601</v>
      </c>
      <c r="C53" s="30">
        <f>Ekonomika!C125</f>
        <v>40218</v>
      </c>
      <c r="D53" s="52" t="str">
        <f t="shared" si="0"/>
        <v/>
      </c>
    </row>
    <row r="54" spans="1:4" x14ac:dyDescent="0.3">
      <c r="A54" s="45" t="s">
        <v>221</v>
      </c>
      <c r="B54" s="30">
        <f>Ekonomika!B126</f>
        <v>0</v>
      </c>
      <c r="C54" s="30">
        <f>Ekonomika!C126</f>
        <v>0</v>
      </c>
      <c r="D54" s="52" t="str">
        <f t="shared" si="0"/>
        <v/>
      </c>
    </row>
    <row r="55" spans="1:4" x14ac:dyDescent="0.3">
      <c r="A55" s="45" t="s">
        <v>222</v>
      </c>
      <c r="B55" s="30">
        <f>Ekonomika!B127</f>
        <v>0</v>
      </c>
      <c r="C55" s="30">
        <f>Ekonomika!C127</f>
        <v>0</v>
      </c>
      <c r="D55" s="52" t="str">
        <f t="shared" si="0"/>
        <v/>
      </c>
    </row>
    <row r="56" spans="1:4" x14ac:dyDescent="0.3">
      <c r="A56" s="45" t="s">
        <v>223</v>
      </c>
      <c r="B56" s="30">
        <f>Ekonomika!B128</f>
        <v>0</v>
      </c>
      <c r="C56" s="30">
        <f>Ekonomika!C128</f>
        <v>0</v>
      </c>
      <c r="D56" s="52" t="str">
        <f t="shared" si="0"/>
        <v/>
      </c>
    </row>
    <row r="57" spans="1:4" x14ac:dyDescent="0.3">
      <c r="A57" s="45" t="s">
        <v>224</v>
      </c>
      <c r="B57" s="30">
        <f>Ekonomika!B129</f>
        <v>180976</v>
      </c>
      <c r="C57" s="30">
        <f>Ekonomika!C129</f>
        <v>166276</v>
      </c>
      <c r="D57" s="52" t="str">
        <f t="shared" si="0"/>
        <v/>
      </c>
    </row>
    <row r="58" spans="1:4" x14ac:dyDescent="0.3">
      <c r="A58" s="45" t="s">
        <v>225</v>
      </c>
      <c r="B58" s="30">
        <f>Ekonomika!B130</f>
        <v>151174</v>
      </c>
      <c r="C58" s="30">
        <f>Ekonomika!C130</f>
        <v>139156</v>
      </c>
      <c r="D58" s="52" t="str">
        <f t="shared" si="0"/>
        <v/>
      </c>
    </row>
    <row r="59" spans="1:4" x14ac:dyDescent="0.3">
      <c r="A59" s="45" t="s">
        <v>226</v>
      </c>
      <c r="B59" s="30">
        <f>Ekonomika!B131</f>
        <v>0</v>
      </c>
      <c r="C59" s="30">
        <f>Ekonomika!C131</f>
        <v>0</v>
      </c>
      <c r="D59" s="52" t="str">
        <f t="shared" si="0"/>
        <v/>
      </c>
    </row>
    <row r="60" spans="1:4" x14ac:dyDescent="0.3">
      <c r="A60" s="45" t="s">
        <v>227</v>
      </c>
      <c r="B60" s="30">
        <f>Ekonomika!B132</f>
        <v>29802</v>
      </c>
      <c r="C60" s="30">
        <f>Ekonomika!C132</f>
        <v>27120</v>
      </c>
      <c r="D60" s="52" t="str">
        <f t="shared" si="0"/>
        <v/>
      </c>
    </row>
    <row r="61" spans="1:4" x14ac:dyDescent="0.3">
      <c r="A61" s="45" t="s">
        <v>228</v>
      </c>
      <c r="B61" s="30">
        <f>Ekonomika!B133</f>
        <v>371</v>
      </c>
      <c r="C61" s="30">
        <f>Ekonomika!C133</f>
        <v>371</v>
      </c>
      <c r="D61" s="52" t="str">
        <f t="shared" si="0"/>
        <v/>
      </c>
    </row>
    <row r="62" spans="1:4" x14ac:dyDescent="0.3">
      <c r="A62" s="45" t="s">
        <v>229</v>
      </c>
      <c r="B62" s="30">
        <f>Ekonomika!B134</f>
        <v>47417</v>
      </c>
      <c r="C62" s="30">
        <f>Ekonomika!C134</f>
        <v>33164</v>
      </c>
      <c r="D62" s="52" t="str">
        <f t="shared" si="0"/>
        <v/>
      </c>
    </row>
    <row r="63" spans="1:4" x14ac:dyDescent="0.3">
      <c r="A63" s="45" t="s">
        <v>230</v>
      </c>
      <c r="B63" s="30">
        <f>Ekonomika!B135</f>
        <v>24936</v>
      </c>
      <c r="C63" s="30">
        <f>Ekonomika!C135</f>
        <v>22889</v>
      </c>
      <c r="D63" s="52" t="str">
        <f t="shared" si="0"/>
        <v/>
      </c>
    </row>
    <row r="64" spans="1:4" x14ac:dyDescent="0.3">
      <c r="A64" s="45" t="s">
        <v>231</v>
      </c>
      <c r="B64" s="30">
        <f>Ekonomika!B136</f>
        <v>0</v>
      </c>
      <c r="C64" s="30">
        <f>Ekonomika!C136</f>
        <v>0</v>
      </c>
      <c r="D64" s="52" t="str">
        <f t="shared" si="0"/>
        <v/>
      </c>
    </row>
    <row r="65" spans="1:4" x14ac:dyDescent="0.3">
      <c r="A65" s="45" t="s">
        <v>232</v>
      </c>
      <c r="B65" s="30">
        <f>Ekonomika!B137</f>
        <v>83225</v>
      </c>
      <c r="C65" s="30">
        <f>Ekonomika!C137</f>
        <v>87160</v>
      </c>
      <c r="D65" s="52" t="str">
        <f t="shared" si="0"/>
        <v/>
      </c>
    </row>
    <row r="66" spans="1:4" x14ac:dyDescent="0.3">
      <c r="A66" s="45" t="s">
        <v>233</v>
      </c>
      <c r="B66" s="30">
        <f>Ekonomika!B138</f>
        <v>0</v>
      </c>
      <c r="C66" s="30">
        <f>Ekonomika!C138</f>
        <v>0</v>
      </c>
      <c r="D66" s="52" t="str">
        <f t="shared" si="0"/>
        <v/>
      </c>
    </row>
    <row r="67" spans="1:4" x14ac:dyDescent="0.3">
      <c r="A67" s="45" t="s">
        <v>234</v>
      </c>
      <c r="B67" s="30">
        <f>Ekonomika!B139</f>
        <v>7717234</v>
      </c>
      <c r="C67" s="30">
        <f>Ekonomika!C139</f>
        <v>7712087</v>
      </c>
      <c r="D67" s="52" t="str">
        <f t="shared" ref="D67:D69" si="1">IF(AND(OR(NOT(ISNUMBER(B67)),B67&lt;0),NOT(ISBLANK(B67))),CONCATENATE("Vrijednost na AOP ",A67,", ",B$1," mora biti pozitivan cijeli broj."),IF(AND(OR(NOT(ISNUMBER(C67)),C67&lt;0),NOT(ISBLANK(C67))),CONCATENATE("Vrijednost na AOP ",A67,", ",C$1," mora biti pozitivan cijeli broj."),""))</f>
        <v/>
      </c>
    </row>
    <row r="68" spans="1:4" x14ac:dyDescent="0.3">
      <c r="A68" s="45" t="s">
        <v>235</v>
      </c>
      <c r="B68" s="30">
        <f>Ekonomika!B140</f>
        <v>0</v>
      </c>
      <c r="C68" s="30">
        <f>Ekonomika!C140</f>
        <v>0</v>
      </c>
      <c r="D68" s="52" t="str">
        <f t="shared" si="1"/>
        <v/>
      </c>
    </row>
    <row r="69" spans="1:4" x14ac:dyDescent="0.3">
      <c r="A69" s="45" t="s">
        <v>236</v>
      </c>
      <c r="B69" s="30">
        <f>Ekonomika!B141</f>
        <v>7717234</v>
      </c>
      <c r="C69" s="30">
        <f>Ekonomika!C141</f>
        <v>7712087</v>
      </c>
      <c r="D69" s="52" t="str">
        <f t="shared" si="1"/>
        <v/>
      </c>
    </row>
  </sheetData>
  <sheetProtection algorithmName="SHA-512" hashValue="LxUR4zPEHIiCI9xE5m1zNKNtW8MPsZ24K+8Fat3MFZnkeXm7b/j+Z61NK10SskRgP5qAmeTiT3/tKlVpFdhv5A==" saltValue="U41m/4DGEjKpd2aoVP77Qw==" spinCount="100000" sheet="1" objects="1" scenarios="1"/>
  <dataValidations count="5">
    <dataValidation allowBlank="1" showInputMessage="1" showErrorMessage="1" prompt="AOP" sqref="A1" xr:uid="{00000000-0002-0000-0300-000000000000}"/>
    <dataValidation type="whole" operator="greaterThanOrEqual" allowBlank="1" showInputMessage="1" showErrorMessage="1" errorTitle="Greška" error="Vrijednost mora biti cjelobrojna i nenegativna - ponovite unos." sqref="B2:C14 B16:C69" xr:uid="{00000000-0002-0000-0300-000001000000}">
      <formula1>0</formula1>
    </dataValidation>
    <dataValidation type="custom" operator="equal" allowBlank="1" showInputMessage="1" showErrorMessage="1" errorTitle="Greška" error="Vrijednost mora biti cjelobrojna - ponovite unos." sqref="B15:C15" xr:uid="{00000000-0002-0000-0300-000002000000}">
      <formula1>ISNUMBER(B15)</formula1>
    </dataValidation>
    <dataValidation allowBlank="1" showInputMessage="1" showErrorMessage="1" prompt="Iznos (prethodna godina)" sqref="C1" xr:uid="{00000000-0002-0000-0300-000003000000}"/>
    <dataValidation allowBlank="1" showInputMessage="1" showErrorMessage="1" prompt="Iznos (tekuća godina)" sqref="B1" xr:uid="{00000000-0002-0000-0300-000004000000}"/>
  </dataValidations>
  <pageMargins left="0.7" right="0.7" top="0.75" bottom="0.75" header="0.3" footer="0.3"/>
  <pageSetup paperSize="9" orientation="portrait" r:id="rId1"/>
  <ignoredErrors>
    <ignoredError sqref="A2:A69" numberStoredAsText="1"/>
    <ignoredError sqref="D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3" tint="0.79998168889431442"/>
  </sheetPr>
  <dimension ref="A1:D145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8.7109375" style="20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92" t="s">
        <v>491</v>
      </c>
      <c r="B1" s="92" t="s">
        <v>492</v>
      </c>
      <c r="C1" s="92" t="s">
        <v>493</v>
      </c>
      <c r="D1" s="51" t="s">
        <v>2647</v>
      </c>
    </row>
    <row r="2" spans="1:4" x14ac:dyDescent="0.3">
      <c r="A2" s="45" t="s">
        <v>0</v>
      </c>
      <c r="B2" s="30">
        <f>Ekonomika!B146</f>
        <v>8054050</v>
      </c>
      <c r="C2" s="30">
        <f>Ekonomika!C146</f>
        <v>7239649</v>
      </c>
      <c r="D2" s="52" t="str">
        <f t="shared" ref="D2:D65" si="0">IF(AND(OR(NOT(ISNUMBER(B2))),NOT(ISBLANK(B2))),CONCATENATE("Vrijednost na AOP ",A2,", ",B$1," mora biti cijeli broj."),IF(AND(OR(NOT(ISNUMBER(C2))),NOT(ISBLANK(C2))),CONCATENATE("Vrijednost na AOP ",A2,", ",C$1," mora biti cijeli broj."),""))</f>
        <v/>
      </c>
    </row>
    <row r="3" spans="1:4" x14ac:dyDescent="0.3">
      <c r="A3" s="45" t="s">
        <v>1</v>
      </c>
      <c r="B3" s="30">
        <f>Ekonomika!B147</f>
        <v>210470</v>
      </c>
      <c r="C3" s="30">
        <f>Ekonomika!C147</f>
        <v>0</v>
      </c>
      <c r="D3" s="52" t="str">
        <f t="shared" si="0"/>
        <v/>
      </c>
    </row>
    <row r="4" spans="1:4" x14ac:dyDescent="0.3">
      <c r="A4" s="45" t="s">
        <v>2</v>
      </c>
      <c r="B4" s="30">
        <f>Ekonomika!B148</f>
        <v>10263</v>
      </c>
      <c r="C4" s="30">
        <f>Ekonomika!C148</f>
        <v>0</v>
      </c>
      <c r="D4" s="52" t="str">
        <f t="shared" si="0"/>
        <v/>
      </c>
    </row>
    <row r="5" spans="1:4" x14ac:dyDescent="0.3">
      <c r="A5" s="45" t="s">
        <v>3</v>
      </c>
      <c r="B5" s="30">
        <f>Ekonomika!B149</f>
        <v>187158</v>
      </c>
      <c r="C5" s="30">
        <f>Ekonomika!C149</f>
        <v>0</v>
      </c>
      <c r="D5" s="52" t="str">
        <f t="shared" si="0"/>
        <v/>
      </c>
    </row>
    <row r="6" spans="1:4" x14ac:dyDescent="0.3">
      <c r="A6" s="45" t="s">
        <v>4</v>
      </c>
      <c r="B6" s="30">
        <f>Ekonomika!B150</f>
        <v>13049</v>
      </c>
      <c r="C6" s="30">
        <f>Ekonomika!C150</f>
        <v>0</v>
      </c>
      <c r="D6" s="52" t="str">
        <f t="shared" si="0"/>
        <v/>
      </c>
    </row>
    <row r="7" spans="1:4" x14ac:dyDescent="0.3">
      <c r="A7" s="45" t="s">
        <v>5</v>
      </c>
      <c r="B7" s="30">
        <f>Ekonomika!B151</f>
        <v>7771533</v>
      </c>
      <c r="C7" s="30">
        <f>Ekonomika!C151</f>
        <v>7205968</v>
      </c>
      <c r="D7" s="52" t="str">
        <f t="shared" si="0"/>
        <v/>
      </c>
    </row>
    <row r="8" spans="1:4" x14ac:dyDescent="0.3">
      <c r="A8" s="45" t="s">
        <v>6</v>
      </c>
      <c r="B8" s="30">
        <f>Ekonomika!B152</f>
        <v>1214837</v>
      </c>
      <c r="C8" s="30">
        <f>Ekonomika!C152</f>
        <v>926762</v>
      </c>
      <c r="D8" s="52" t="str">
        <f t="shared" si="0"/>
        <v/>
      </c>
    </row>
    <row r="9" spans="1:4" x14ac:dyDescent="0.3">
      <c r="A9" s="45" t="s">
        <v>7</v>
      </c>
      <c r="B9" s="30">
        <f>Ekonomika!B153</f>
        <v>6556696</v>
      </c>
      <c r="C9" s="30">
        <f>Ekonomika!C153</f>
        <v>6279206</v>
      </c>
      <c r="D9" s="52" t="str">
        <f t="shared" si="0"/>
        <v/>
      </c>
    </row>
    <row r="10" spans="1:4" x14ac:dyDescent="0.3">
      <c r="A10" s="45" t="s">
        <v>8</v>
      </c>
      <c r="B10" s="30">
        <f>Ekonomika!B154</f>
        <v>0</v>
      </c>
      <c r="C10" s="30">
        <f>Ekonomika!C154</f>
        <v>0</v>
      </c>
      <c r="D10" s="52" t="str">
        <f t="shared" si="0"/>
        <v/>
      </c>
    </row>
    <row r="11" spans="1:4" x14ac:dyDescent="0.3">
      <c r="A11" s="45" t="s">
        <v>9</v>
      </c>
      <c r="B11" s="30">
        <f>Ekonomika!B155</f>
        <v>0</v>
      </c>
      <c r="C11" s="30">
        <f>Ekonomika!C155</f>
        <v>0</v>
      </c>
      <c r="D11" s="52" t="str">
        <f t="shared" si="0"/>
        <v/>
      </c>
    </row>
    <row r="12" spans="1:4" x14ac:dyDescent="0.3">
      <c r="A12" s="45" t="s">
        <v>10</v>
      </c>
      <c r="B12" s="30">
        <f>Ekonomika!B156</f>
        <v>72047</v>
      </c>
      <c r="C12" s="30">
        <f>Ekonomika!C156</f>
        <v>33681</v>
      </c>
      <c r="D12" s="52" t="str">
        <f t="shared" si="0"/>
        <v/>
      </c>
    </row>
    <row r="13" spans="1:4" x14ac:dyDescent="0.3">
      <c r="A13" s="45" t="s">
        <v>11</v>
      </c>
      <c r="B13" s="30">
        <f>Ekonomika!B157</f>
        <v>7895205</v>
      </c>
      <c r="C13" s="30">
        <f>Ekonomika!C157</f>
        <v>7200814</v>
      </c>
      <c r="D13" s="52" t="str">
        <f t="shared" si="0"/>
        <v/>
      </c>
    </row>
    <row r="14" spans="1:4" x14ac:dyDescent="0.3">
      <c r="A14" s="45" t="s">
        <v>12</v>
      </c>
      <c r="B14" s="30">
        <f>Ekonomika!B158</f>
        <v>185692</v>
      </c>
      <c r="C14" s="30">
        <f>Ekonomika!C158</f>
        <v>0</v>
      </c>
      <c r="D14" s="52" t="str">
        <f t="shared" si="0"/>
        <v/>
      </c>
    </row>
    <row r="15" spans="1:4" x14ac:dyDescent="0.3">
      <c r="A15" s="45" t="s">
        <v>13</v>
      </c>
      <c r="B15" s="30">
        <f>Ekonomika!B159</f>
        <v>3008092</v>
      </c>
      <c r="C15" s="30">
        <f>Ekonomika!C159</f>
        <v>2670378</v>
      </c>
      <c r="D15" s="52" t="str">
        <f t="shared" si="0"/>
        <v/>
      </c>
    </row>
    <row r="16" spans="1:4" x14ac:dyDescent="0.3">
      <c r="A16" s="45" t="s">
        <v>14</v>
      </c>
      <c r="B16" s="30">
        <f>Ekonomika!B160</f>
        <v>2072063</v>
      </c>
      <c r="C16" s="30">
        <f>Ekonomika!C160</f>
        <v>1989754</v>
      </c>
      <c r="D16" s="52" t="str">
        <f t="shared" si="0"/>
        <v/>
      </c>
    </row>
    <row r="17" spans="1:4" x14ac:dyDescent="0.3">
      <c r="A17" s="45" t="s">
        <v>15</v>
      </c>
      <c r="B17" s="30">
        <f>Ekonomika!B161</f>
        <v>1681027</v>
      </c>
      <c r="C17" s="30">
        <f>Ekonomika!C161</f>
        <v>1586662</v>
      </c>
      <c r="D17" s="52" t="str">
        <f t="shared" si="0"/>
        <v/>
      </c>
    </row>
    <row r="18" spans="1:4" x14ac:dyDescent="0.3">
      <c r="A18" s="45" t="s">
        <v>16</v>
      </c>
      <c r="B18" s="30">
        <f>Ekonomika!B162</f>
        <v>383071</v>
      </c>
      <c r="C18" s="30">
        <f>Ekonomika!C162</f>
        <v>395261</v>
      </c>
      <c r="D18" s="52" t="str">
        <f t="shared" si="0"/>
        <v/>
      </c>
    </row>
    <row r="19" spans="1:4" x14ac:dyDescent="0.3">
      <c r="A19" s="45" t="s">
        <v>17</v>
      </c>
      <c r="B19" s="30">
        <f>Ekonomika!B163</f>
        <v>7965</v>
      </c>
      <c r="C19" s="30">
        <f>Ekonomika!C163</f>
        <v>7831</v>
      </c>
      <c r="D19" s="52" t="str">
        <f t="shared" si="0"/>
        <v/>
      </c>
    </row>
    <row r="20" spans="1:4" x14ac:dyDescent="0.3">
      <c r="A20" s="45" t="s">
        <v>18</v>
      </c>
      <c r="B20" s="30">
        <f>Ekonomika!B164</f>
        <v>443391</v>
      </c>
      <c r="C20" s="30">
        <f>Ekonomika!C164</f>
        <v>1234083</v>
      </c>
      <c r="D20" s="52" t="str">
        <f t="shared" si="0"/>
        <v/>
      </c>
    </row>
    <row r="21" spans="1:4" x14ac:dyDescent="0.3">
      <c r="A21" s="45" t="s">
        <v>19</v>
      </c>
      <c r="B21" s="30">
        <f>Ekonomika!B165</f>
        <v>1178940</v>
      </c>
      <c r="C21" s="30">
        <f>Ekonomika!C165</f>
        <v>947315</v>
      </c>
      <c r="D21" s="52" t="str">
        <f t="shared" si="0"/>
        <v/>
      </c>
    </row>
    <row r="22" spans="1:4" x14ac:dyDescent="0.3">
      <c r="A22" s="45" t="s">
        <v>20</v>
      </c>
      <c r="B22" s="30">
        <f>Ekonomika!B166</f>
        <v>0</v>
      </c>
      <c r="C22" s="30">
        <f>Ekonomika!C166</f>
        <v>0</v>
      </c>
      <c r="D22" s="52" t="str">
        <f t="shared" si="0"/>
        <v/>
      </c>
    </row>
    <row r="23" spans="1:4" x14ac:dyDescent="0.3">
      <c r="A23" s="45" t="s">
        <v>21</v>
      </c>
      <c r="B23" s="30">
        <f>Ekonomika!B167</f>
        <v>1007027</v>
      </c>
      <c r="C23" s="30">
        <f>Ekonomika!C167</f>
        <v>359284</v>
      </c>
      <c r="D23" s="52" t="str">
        <f t="shared" si="0"/>
        <v/>
      </c>
    </row>
    <row r="24" spans="1:4" x14ac:dyDescent="0.3">
      <c r="A24" s="45" t="s">
        <v>22</v>
      </c>
      <c r="B24" s="30">
        <f>Ekonomika!B168</f>
        <v>0</v>
      </c>
      <c r="C24" s="30">
        <f>Ekonomika!C168</f>
        <v>0</v>
      </c>
      <c r="D24" s="52" t="str">
        <f t="shared" si="0"/>
        <v/>
      </c>
    </row>
    <row r="25" spans="1:4" x14ac:dyDescent="0.3">
      <c r="A25" s="45" t="s">
        <v>23</v>
      </c>
      <c r="B25" s="30">
        <f>Ekonomika!B169</f>
        <v>0</v>
      </c>
      <c r="C25" s="30">
        <f>Ekonomika!C169</f>
        <v>0</v>
      </c>
      <c r="D25" s="52" t="str">
        <f t="shared" si="0"/>
        <v/>
      </c>
    </row>
    <row r="26" spans="1:4" x14ac:dyDescent="0.3">
      <c r="A26" s="45" t="s">
        <v>24</v>
      </c>
      <c r="B26" s="30">
        <f>Ekonomika!B170</f>
        <v>158845</v>
      </c>
      <c r="C26" s="30">
        <f>Ekonomika!C170</f>
        <v>38835</v>
      </c>
      <c r="D26" s="52" t="str">
        <f t="shared" si="0"/>
        <v/>
      </c>
    </row>
    <row r="27" spans="1:4" x14ac:dyDescent="0.3">
      <c r="A27" s="45" t="s">
        <v>25</v>
      </c>
      <c r="B27" s="30">
        <f>Ekonomika!B171</f>
        <v>0</v>
      </c>
      <c r="C27" s="30">
        <f>Ekonomika!C171</f>
        <v>0</v>
      </c>
      <c r="D27" s="52" t="str">
        <f t="shared" si="0"/>
        <v/>
      </c>
    </row>
    <row r="28" spans="1:4" x14ac:dyDescent="0.3">
      <c r="A28" s="45" t="s">
        <v>26</v>
      </c>
      <c r="B28" s="30">
        <f>Ekonomika!B172</f>
        <v>0</v>
      </c>
      <c r="C28" s="30">
        <f>Ekonomika!C172</f>
        <v>23818</v>
      </c>
      <c r="D28" s="52" t="str">
        <f t="shared" si="0"/>
        <v/>
      </c>
    </row>
    <row r="29" spans="1:4" x14ac:dyDescent="0.3">
      <c r="A29" s="45" t="s">
        <v>27</v>
      </c>
      <c r="B29" s="30">
        <f>Ekonomika!B173</f>
        <v>0</v>
      </c>
      <c r="C29" s="30">
        <f>Ekonomika!C173</f>
        <v>0</v>
      </c>
      <c r="D29" s="52" t="str">
        <f t="shared" si="0"/>
        <v/>
      </c>
    </row>
    <row r="30" spans="1:4" x14ac:dyDescent="0.3">
      <c r="A30" s="45" t="s">
        <v>28</v>
      </c>
      <c r="B30" s="30">
        <f>Ekonomika!B174</f>
        <v>0</v>
      </c>
      <c r="C30" s="30">
        <f>Ekonomika!C174</f>
        <v>23818</v>
      </c>
      <c r="D30" s="52" t="str">
        <f t="shared" si="0"/>
        <v/>
      </c>
    </row>
    <row r="31" spans="1:4" x14ac:dyDescent="0.3">
      <c r="A31" s="45" t="s">
        <v>29</v>
      </c>
      <c r="B31" s="30">
        <f>Ekonomika!B175</f>
        <v>0</v>
      </c>
      <c r="C31" s="30">
        <f>Ekonomika!C175</f>
        <v>0</v>
      </c>
      <c r="D31" s="52" t="str">
        <f t="shared" si="0"/>
        <v/>
      </c>
    </row>
    <row r="32" spans="1:4" x14ac:dyDescent="0.3">
      <c r="A32" s="45" t="s">
        <v>30</v>
      </c>
      <c r="B32" s="30">
        <f>Ekonomika!B176</f>
        <v>0</v>
      </c>
      <c r="C32" s="30">
        <f>Ekonomika!C176</f>
        <v>0</v>
      </c>
      <c r="D32" s="52" t="str">
        <f t="shared" si="0"/>
        <v/>
      </c>
    </row>
    <row r="33" spans="1:4" x14ac:dyDescent="0.3">
      <c r="A33" s="45" t="s">
        <v>31</v>
      </c>
      <c r="B33" s="30">
        <f>Ekonomika!B177</f>
        <v>0</v>
      </c>
      <c r="C33" s="30">
        <f>Ekonomika!C177</f>
        <v>0</v>
      </c>
      <c r="D33" s="52" t="str">
        <f t="shared" si="0"/>
        <v/>
      </c>
    </row>
    <row r="34" spans="1:4" x14ac:dyDescent="0.3">
      <c r="A34" s="45" t="s">
        <v>32</v>
      </c>
      <c r="B34" s="30">
        <f>Ekonomika!B178</f>
        <v>0</v>
      </c>
      <c r="C34" s="30">
        <f>Ekonomika!C178</f>
        <v>0</v>
      </c>
      <c r="D34" s="52" t="str">
        <f t="shared" si="0"/>
        <v/>
      </c>
    </row>
    <row r="35" spans="1:4" x14ac:dyDescent="0.3">
      <c r="A35" s="45" t="s">
        <v>33</v>
      </c>
      <c r="B35" s="30">
        <f>Ekonomika!B179</f>
        <v>65649</v>
      </c>
      <c r="C35" s="30">
        <f>Ekonomika!C179</f>
        <v>60562</v>
      </c>
      <c r="D35" s="52" t="str">
        <f t="shared" si="0"/>
        <v/>
      </c>
    </row>
    <row r="36" spans="1:4" x14ac:dyDescent="0.3">
      <c r="A36" s="45" t="s">
        <v>34</v>
      </c>
      <c r="B36" s="30">
        <f>Ekonomika!B180</f>
        <v>0</v>
      </c>
      <c r="C36" s="30">
        <f>Ekonomika!C180</f>
        <v>0</v>
      </c>
      <c r="D36" s="52" t="str">
        <f t="shared" si="0"/>
        <v/>
      </c>
    </row>
    <row r="37" spans="1:4" x14ac:dyDescent="0.3">
      <c r="A37" s="45" t="s">
        <v>35</v>
      </c>
      <c r="B37" s="30">
        <f>Ekonomika!B181</f>
        <v>65647</v>
      </c>
      <c r="C37" s="30">
        <f>Ekonomika!C181</f>
        <v>60562</v>
      </c>
      <c r="D37" s="52" t="str">
        <f t="shared" si="0"/>
        <v/>
      </c>
    </row>
    <row r="38" spans="1:4" x14ac:dyDescent="0.3">
      <c r="A38" s="45" t="s">
        <v>36</v>
      </c>
      <c r="B38" s="30">
        <f>Ekonomika!B182</f>
        <v>2</v>
      </c>
      <c r="C38" s="30">
        <f>Ekonomika!C182</f>
        <v>0</v>
      </c>
      <c r="D38" s="52" t="str">
        <f t="shared" si="0"/>
        <v/>
      </c>
    </row>
    <row r="39" spans="1:4" x14ac:dyDescent="0.3">
      <c r="A39" s="45" t="s">
        <v>37</v>
      </c>
      <c r="B39" s="30">
        <f>Ekonomika!B183</f>
        <v>0</v>
      </c>
      <c r="C39" s="30">
        <f>Ekonomika!C183</f>
        <v>0</v>
      </c>
      <c r="D39" s="52" t="str">
        <f t="shared" si="0"/>
        <v/>
      </c>
    </row>
    <row r="40" spans="1:4" x14ac:dyDescent="0.3">
      <c r="A40" s="45" t="s">
        <v>38</v>
      </c>
      <c r="B40" s="30">
        <f>Ekonomika!B184</f>
        <v>0</v>
      </c>
      <c r="C40" s="30">
        <f>Ekonomika!C184</f>
        <v>0</v>
      </c>
      <c r="D40" s="52" t="str">
        <f t="shared" si="0"/>
        <v/>
      </c>
    </row>
    <row r="41" spans="1:4" x14ac:dyDescent="0.3">
      <c r="A41" s="45" t="s">
        <v>39</v>
      </c>
      <c r="B41" s="30">
        <f>Ekonomika!B185</f>
        <v>0</v>
      </c>
      <c r="C41" s="30">
        <f>Ekonomika!C185</f>
        <v>0</v>
      </c>
      <c r="D41" s="52" t="str">
        <f t="shared" si="0"/>
        <v/>
      </c>
    </row>
    <row r="42" spans="1:4" x14ac:dyDescent="0.3">
      <c r="A42" s="45" t="s">
        <v>40</v>
      </c>
      <c r="B42" s="30">
        <f>Ekonomika!B186</f>
        <v>65649</v>
      </c>
      <c r="C42" s="30">
        <f>Ekonomika!C186</f>
        <v>36744</v>
      </c>
      <c r="D42" s="52" t="str">
        <f t="shared" si="0"/>
        <v/>
      </c>
    </row>
    <row r="43" spans="1:4" x14ac:dyDescent="0.3">
      <c r="A43" s="45" t="s">
        <v>41</v>
      </c>
      <c r="B43" s="30">
        <f>Ekonomika!B187</f>
        <v>93196</v>
      </c>
      <c r="C43" s="30">
        <f>Ekonomika!C187</f>
        <v>2091</v>
      </c>
      <c r="D43" s="52" t="str">
        <f t="shared" si="0"/>
        <v/>
      </c>
    </row>
    <row r="44" spans="1:4" x14ac:dyDescent="0.3">
      <c r="A44" s="45" t="s">
        <v>42</v>
      </c>
      <c r="B44" s="30">
        <f>Ekonomika!B188</f>
        <v>0</v>
      </c>
      <c r="C44" s="30">
        <f>Ekonomika!C188</f>
        <v>0</v>
      </c>
      <c r="D44" s="52" t="str">
        <f t="shared" si="0"/>
        <v/>
      </c>
    </row>
    <row r="45" spans="1:4" x14ac:dyDescent="0.3">
      <c r="A45" s="45" t="s">
        <v>43</v>
      </c>
      <c r="B45" s="30">
        <f>Ekonomika!B189</f>
        <v>21425</v>
      </c>
      <c r="C45" s="30">
        <f>Ekonomika!C189</f>
        <v>35759</v>
      </c>
      <c r="D45" s="52" t="str">
        <f t="shared" si="0"/>
        <v/>
      </c>
    </row>
    <row r="46" spans="1:4" x14ac:dyDescent="0.3">
      <c r="A46" s="45" t="s">
        <v>44</v>
      </c>
      <c r="B46" s="30">
        <f>Ekonomika!B190</f>
        <v>3524</v>
      </c>
      <c r="C46" s="30">
        <f>Ekonomika!C190</f>
        <v>25600</v>
      </c>
      <c r="D46" s="52" t="str">
        <f t="shared" si="0"/>
        <v/>
      </c>
    </row>
    <row r="47" spans="1:4" x14ac:dyDescent="0.3">
      <c r="A47" s="45" t="s">
        <v>45</v>
      </c>
      <c r="B47" s="30">
        <f>Ekonomika!B191</f>
        <v>0</v>
      </c>
      <c r="C47" s="30">
        <f>Ekonomika!C191</f>
        <v>0</v>
      </c>
      <c r="D47" s="52" t="str">
        <f t="shared" si="0"/>
        <v/>
      </c>
    </row>
    <row r="48" spans="1:4" x14ac:dyDescent="0.3">
      <c r="A48" s="45" t="s">
        <v>46</v>
      </c>
      <c r="B48" s="30">
        <f>Ekonomika!B192</f>
        <v>0</v>
      </c>
      <c r="C48" s="30">
        <f>Ekonomika!C192</f>
        <v>0</v>
      </c>
      <c r="D48" s="52" t="str">
        <f t="shared" si="0"/>
        <v/>
      </c>
    </row>
    <row r="49" spans="1:4" x14ac:dyDescent="0.3">
      <c r="A49" s="45" t="s">
        <v>47</v>
      </c>
      <c r="B49" s="30">
        <f>Ekonomika!B193</f>
        <v>0</v>
      </c>
      <c r="C49" s="30">
        <f>Ekonomika!C193</f>
        <v>0</v>
      </c>
      <c r="D49" s="52" t="str">
        <f t="shared" si="0"/>
        <v/>
      </c>
    </row>
    <row r="50" spans="1:4" x14ac:dyDescent="0.3">
      <c r="A50" s="45" t="s">
        <v>48</v>
      </c>
      <c r="B50" s="30">
        <f>Ekonomika!B194</f>
        <v>0</v>
      </c>
      <c r="C50" s="30">
        <f>Ekonomika!C194</f>
        <v>0</v>
      </c>
      <c r="D50" s="52" t="str">
        <f t="shared" si="0"/>
        <v/>
      </c>
    </row>
    <row r="51" spans="1:4" x14ac:dyDescent="0.3">
      <c r="A51" s="45" t="s">
        <v>49</v>
      </c>
      <c r="B51" s="30">
        <f>Ekonomika!B195</f>
        <v>2192</v>
      </c>
      <c r="C51" s="30">
        <f>Ekonomika!C195</f>
        <v>0</v>
      </c>
      <c r="D51" s="52" t="str">
        <f t="shared" si="0"/>
        <v/>
      </c>
    </row>
    <row r="52" spans="1:4" x14ac:dyDescent="0.3">
      <c r="A52" s="45" t="s">
        <v>50</v>
      </c>
      <c r="B52" s="30">
        <f>Ekonomika!B196</f>
        <v>10489</v>
      </c>
      <c r="C52" s="30">
        <f>Ekonomika!C196</f>
        <v>0</v>
      </c>
      <c r="D52" s="52" t="str">
        <f t="shared" si="0"/>
        <v/>
      </c>
    </row>
    <row r="53" spans="1:4" x14ac:dyDescent="0.3">
      <c r="A53" s="45" t="s">
        <v>51</v>
      </c>
      <c r="B53" s="30">
        <f>Ekonomika!B197</f>
        <v>0</v>
      </c>
      <c r="C53" s="30">
        <f>Ekonomika!C197</f>
        <v>0</v>
      </c>
      <c r="D53" s="52" t="str">
        <f t="shared" si="0"/>
        <v/>
      </c>
    </row>
    <row r="54" spans="1:4" x14ac:dyDescent="0.3">
      <c r="A54" s="45" t="s">
        <v>52</v>
      </c>
      <c r="B54" s="30">
        <f>Ekonomika!B198</f>
        <v>5220</v>
      </c>
      <c r="C54" s="30">
        <f>Ekonomika!C198</f>
        <v>10159</v>
      </c>
      <c r="D54" s="52" t="str">
        <f t="shared" si="0"/>
        <v/>
      </c>
    </row>
    <row r="55" spans="1:4" x14ac:dyDescent="0.3">
      <c r="A55" s="45" t="s">
        <v>53</v>
      </c>
      <c r="B55" s="30">
        <f>Ekonomika!B199</f>
        <v>8909</v>
      </c>
      <c r="C55" s="30">
        <f>Ekonomika!C199</f>
        <v>35578</v>
      </c>
      <c r="D55" s="52" t="str">
        <f t="shared" si="0"/>
        <v/>
      </c>
    </row>
    <row r="56" spans="1:4" x14ac:dyDescent="0.3">
      <c r="A56" s="45" t="s">
        <v>54</v>
      </c>
      <c r="B56" s="30">
        <f>Ekonomika!B200</f>
        <v>0</v>
      </c>
      <c r="C56" s="30">
        <f>Ekonomika!C200</f>
        <v>27409</v>
      </c>
      <c r="D56" s="52" t="str">
        <f t="shared" si="0"/>
        <v/>
      </c>
    </row>
    <row r="57" spans="1:4" x14ac:dyDescent="0.3">
      <c r="A57" s="45" t="s">
        <v>55</v>
      </c>
      <c r="B57" s="30">
        <f>Ekonomika!B201</f>
        <v>0</v>
      </c>
      <c r="C57" s="30">
        <f>Ekonomika!C201</f>
        <v>0</v>
      </c>
      <c r="D57" s="52" t="str">
        <f t="shared" si="0"/>
        <v/>
      </c>
    </row>
    <row r="58" spans="1:4" x14ac:dyDescent="0.3">
      <c r="A58" s="45" t="s">
        <v>56</v>
      </c>
      <c r="B58" s="30">
        <f>Ekonomika!B202</f>
        <v>0</v>
      </c>
      <c r="C58" s="30">
        <f>Ekonomika!C202</f>
        <v>0</v>
      </c>
      <c r="D58" s="52" t="str">
        <f t="shared" si="0"/>
        <v/>
      </c>
    </row>
    <row r="59" spans="1:4" x14ac:dyDescent="0.3">
      <c r="A59" s="45" t="s">
        <v>57</v>
      </c>
      <c r="B59" s="30">
        <f>Ekonomika!B203</f>
        <v>0</v>
      </c>
      <c r="C59" s="30">
        <f>Ekonomika!C203</f>
        <v>0</v>
      </c>
      <c r="D59" s="52" t="str">
        <f t="shared" si="0"/>
        <v/>
      </c>
    </row>
    <row r="60" spans="1:4" x14ac:dyDescent="0.3">
      <c r="A60" s="45" t="s">
        <v>58</v>
      </c>
      <c r="B60" s="30">
        <f>Ekonomika!B204</f>
        <v>0</v>
      </c>
      <c r="C60" s="30">
        <f>Ekonomika!C204</f>
        <v>0</v>
      </c>
      <c r="D60" s="52" t="str">
        <f t="shared" si="0"/>
        <v/>
      </c>
    </row>
    <row r="61" spans="1:4" x14ac:dyDescent="0.3">
      <c r="A61" s="45" t="s">
        <v>59</v>
      </c>
      <c r="B61" s="30">
        <f>Ekonomika!B205</f>
        <v>0</v>
      </c>
      <c r="C61" s="30">
        <f>Ekonomika!C205</f>
        <v>0</v>
      </c>
      <c r="D61" s="52" t="str">
        <f t="shared" si="0"/>
        <v/>
      </c>
    </row>
    <row r="62" spans="1:4" x14ac:dyDescent="0.3">
      <c r="A62" s="45" t="s">
        <v>60</v>
      </c>
      <c r="B62" s="30">
        <f>Ekonomika!B206</f>
        <v>0</v>
      </c>
      <c r="C62" s="30">
        <f>Ekonomika!C206</f>
        <v>0</v>
      </c>
      <c r="D62" s="52" t="str">
        <f t="shared" si="0"/>
        <v/>
      </c>
    </row>
    <row r="63" spans="1:4" x14ac:dyDescent="0.3">
      <c r="A63" s="45" t="s">
        <v>61</v>
      </c>
      <c r="B63" s="30">
        <f>Ekonomika!B207</f>
        <v>140</v>
      </c>
      <c r="C63" s="30">
        <f>Ekonomika!C207</f>
        <v>2230</v>
      </c>
      <c r="D63" s="52" t="str">
        <f t="shared" si="0"/>
        <v/>
      </c>
    </row>
    <row r="64" spans="1:4" x14ac:dyDescent="0.3">
      <c r="A64" s="45" t="s">
        <v>62</v>
      </c>
      <c r="B64" s="30">
        <f>Ekonomika!B208</f>
        <v>8769</v>
      </c>
      <c r="C64" s="30">
        <f>Ekonomika!C208</f>
        <v>5939</v>
      </c>
      <c r="D64" s="52" t="str">
        <f t="shared" si="0"/>
        <v/>
      </c>
    </row>
    <row r="65" spans="1:4" x14ac:dyDescent="0.3">
      <c r="A65" s="45" t="s">
        <v>63</v>
      </c>
      <c r="B65" s="30">
        <f>Ekonomika!B209</f>
        <v>12516</v>
      </c>
      <c r="C65" s="30">
        <f>Ekonomika!C209</f>
        <v>181</v>
      </c>
      <c r="D65" s="52" t="str">
        <f t="shared" si="0"/>
        <v/>
      </c>
    </row>
    <row r="66" spans="1:4" x14ac:dyDescent="0.3">
      <c r="A66" s="45" t="s">
        <v>64</v>
      </c>
      <c r="B66" s="30">
        <f>Ekonomika!B210</f>
        <v>0</v>
      </c>
      <c r="C66" s="30">
        <f>Ekonomika!C210</f>
        <v>0</v>
      </c>
      <c r="D66" s="52" t="str">
        <f t="shared" ref="D66:D129" si="1">IF(AND(OR(NOT(ISNUMBER(B66))),NOT(ISBLANK(B66))),CONCATENATE("Vrijednost na AOP ",A66,", ",B$1," mora biti cijeli broj."),IF(AND(OR(NOT(ISNUMBER(C66))),NOT(ISBLANK(C66))),CONCATENATE("Vrijednost na AOP ",A66,", ",C$1," mora biti cijeli broj."),""))</f>
        <v/>
      </c>
    </row>
    <row r="67" spans="1:4" x14ac:dyDescent="0.3">
      <c r="A67" s="45" t="s">
        <v>65</v>
      </c>
      <c r="B67" s="30">
        <f>Ekonomika!B211</f>
        <v>0</v>
      </c>
      <c r="C67" s="30">
        <f>Ekonomika!C211</f>
        <v>0</v>
      </c>
      <c r="D67" s="52" t="str">
        <f t="shared" si="1"/>
        <v/>
      </c>
    </row>
    <row r="68" spans="1:4" x14ac:dyDescent="0.3">
      <c r="A68" s="45" t="s">
        <v>66</v>
      </c>
      <c r="B68" s="30">
        <f>Ekonomika!B212</f>
        <v>0</v>
      </c>
      <c r="C68" s="30">
        <f>Ekonomika!C212</f>
        <v>0</v>
      </c>
      <c r="D68" s="52" t="str">
        <f t="shared" si="1"/>
        <v/>
      </c>
    </row>
    <row r="69" spans="1:4" x14ac:dyDescent="0.3">
      <c r="A69" s="45" t="s">
        <v>67</v>
      </c>
      <c r="B69" s="30">
        <f>Ekonomika!B213</f>
        <v>0</v>
      </c>
      <c r="C69" s="30">
        <f>Ekonomika!C213</f>
        <v>0</v>
      </c>
      <c r="D69" s="52" t="str">
        <f t="shared" si="1"/>
        <v/>
      </c>
    </row>
    <row r="70" spans="1:4" x14ac:dyDescent="0.3">
      <c r="A70" s="45" t="s">
        <v>68</v>
      </c>
      <c r="B70" s="30">
        <f>Ekonomika!B214</f>
        <v>0</v>
      </c>
      <c r="C70" s="30">
        <f>Ekonomika!C214</f>
        <v>0</v>
      </c>
      <c r="D70" s="52" t="str">
        <f t="shared" si="1"/>
        <v/>
      </c>
    </row>
    <row r="71" spans="1:4" x14ac:dyDescent="0.3">
      <c r="A71" s="45" t="s">
        <v>69</v>
      </c>
      <c r="B71" s="30">
        <f>Ekonomika!B215</f>
        <v>0</v>
      </c>
      <c r="C71" s="30">
        <f>Ekonomika!C215</f>
        <v>0</v>
      </c>
      <c r="D71" s="52" t="str">
        <f t="shared" si="1"/>
        <v/>
      </c>
    </row>
    <row r="72" spans="1:4" x14ac:dyDescent="0.3">
      <c r="A72" s="45" t="s">
        <v>70</v>
      </c>
      <c r="B72" s="30">
        <f>Ekonomika!B216</f>
        <v>0</v>
      </c>
      <c r="C72" s="30">
        <f>Ekonomika!C216</f>
        <v>0</v>
      </c>
      <c r="D72" s="52" t="str">
        <f t="shared" si="1"/>
        <v/>
      </c>
    </row>
    <row r="73" spans="1:4" x14ac:dyDescent="0.3">
      <c r="A73" s="45" t="s">
        <v>71</v>
      </c>
      <c r="B73" s="30">
        <f>Ekonomika!B217</f>
        <v>0</v>
      </c>
      <c r="C73" s="30">
        <f>Ekonomika!C217</f>
        <v>0</v>
      </c>
      <c r="D73" s="52" t="str">
        <f t="shared" si="1"/>
        <v/>
      </c>
    </row>
    <row r="74" spans="1:4" x14ac:dyDescent="0.3">
      <c r="A74" s="45" t="s">
        <v>72</v>
      </c>
      <c r="B74" s="30">
        <f>Ekonomika!B218</f>
        <v>0</v>
      </c>
      <c r="C74" s="30">
        <f>Ekonomika!C218</f>
        <v>0</v>
      </c>
      <c r="D74" s="52" t="str">
        <f t="shared" si="1"/>
        <v/>
      </c>
    </row>
    <row r="75" spans="1:4" x14ac:dyDescent="0.3">
      <c r="A75" s="45" t="s">
        <v>73</v>
      </c>
      <c r="B75" s="30">
        <f>Ekonomika!B219</f>
        <v>0</v>
      </c>
      <c r="C75" s="30">
        <f>Ekonomika!C219</f>
        <v>0</v>
      </c>
      <c r="D75" s="52" t="str">
        <f t="shared" si="1"/>
        <v/>
      </c>
    </row>
    <row r="76" spans="1:4" x14ac:dyDescent="0.3">
      <c r="A76" s="45" t="s">
        <v>74</v>
      </c>
      <c r="B76" s="30">
        <f>Ekonomika!B220</f>
        <v>0</v>
      </c>
      <c r="C76" s="30">
        <f>Ekonomika!C220</f>
        <v>0</v>
      </c>
      <c r="D76" s="52" t="str">
        <f t="shared" si="1"/>
        <v/>
      </c>
    </row>
    <row r="77" spans="1:4" x14ac:dyDescent="0.3">
      <c r="A77" s="45" t="s">
        <v>75</v>
      </c>
      <c r="B77" s="30">
        <f>Ekonomika!B221</f>
        <v>0</v>
      </c>
      <c r="C77" s="30">
        <f>Ekonomika!C221</f>
        <v>0</v>
      </c>
      <c r="D77" s="52" t="str">
        <f t="shared" si="1"/>
        <v/>
      </c>
    </row>
    <row r="78" spans="1:4" x14ac:dyDescent="0.3">
      <c r="A78" s="45" t="s">
        <v>76</v>
      </c>
      <c r="B78" s="30">
        <f>Ekonomika!B222</f>
        <v>0</v>
      </c>
      <c r="C78" s="30">
        <f>Ekonomika!C222</f>
        <v>0</v>
      </c>
      <c r="D78" s="52" t="str">
        <f t="shared" si="1"/>
        <v/>
      </c>
    </row>
    <row r="79" spans="1:4" x14ac:dyDescent="0.3">
      <c r="A79" s="45" t="s">
        <v>77</v>
      </c>
      <c r="B79" s="30">
        <f>Ekonomika!B223</f>
        <v>0</v>
      </c>
      <c r="C79" s="30">
        <f>Ekonomika!C223</f>
        <v>0</v>
      </c>
      <c r="D79" s="52" t="str">
        <f t="shared" si="1"/>
        <v/>
      </c>
    </row>
    <row r="80" spans="1:4" x14ac:dyDescent="0.3">
      <c r="A80" s="45" t="s">
        <v>78</v>
      </c>
      <c r="B80" s="30">
        <f>Ekonomika!B224</f>
        <v>0</v>
      </c>
      <c r="C80" s="30">
        <f>Ekonomika!C224</f>
        <v>0</v>
      </c>
      <c r="D80" s="52" t="str">
        <f t="shared" si="1"/>
        <v/>
      </c>
    </row>
    <row r="81" spans="1:4" x14ac:dyDescent="0.3">
      <c r="A81" s="45" t="s">
        <v>79</v>
      </c>
      <c r="B81" s="30">
        <f>Ekonomika!B225</f>
        <v>0</v>
      </c>
      <c r="C81" s="30">
        <f>Ekonomika!C225</f>
        <v>0</v>
      </c>
      <c r="D81" s="52" t="str">
        <f t="shared" si="1"/>
        <v/>
      </c>
    </row>
    <row r="82" spans="1:4" x14ac:dyDescent="0.3">
      <c r="A82" s="45" t="s">
        <v>80</v>
      </c>
      <c r="B82" s="30">
        <f>Ekonomika!B226</f>
        <v>0</v>
      </c>
      <c r="C82" s="30">
        <f>Ekonomika!C226</f>
        <v>0</v>
      </c>
      <c r="D82" s="52" t="str">
        <f t="shared" si="1"/>
        <v/>
      </c>
    </row>
    <row r="83" spans="1:4" x14ac:dyDescent="0.3">
      <c r="A83" s="45" t="s">
        <v>81</v>
      </c>
      <c r="B83" s="30">
        <f>Ekonomika!B227</f>
        <v>0</v>
      </c>
      <c r="C83" s="30">
        <f>Ekonomika!C227</f>
        <v>0</v>
      </c>
      <c r="D83" s="52" t="str">
        <f t="shared" si="1"/>
        <v/>
      </c>
    </row>
    <row r="84" spans="1:4" x14ac:dyDescent="0.3">
      <c r="A84" s="45" t="s">
        <v>82</v>
      </c>
      <c r="B84" s="30">
        <f>Ekonomika!B228</f>
        <v>0</v>
      </c>
      <c r="C84" s="30">
        <f>Ekonomika!C228</f>
        <v>0</v>
      </c>
      <c r="D84" s="52" t="str">
        <f t="shared" si="1"/>
        <v/>
      </c>
    </row>
    <row r="85" spans="1:4" x14ac:dyDescent="0.3">
      <c r="A85" s="45" t="s">
        <v>83</v>
      </c>
      <c r="B85" s="30">
        <f>Ekonomika!B229</f>
        <v>0</v>
      </c>
      <c r="C85" s="30">
        <f>Ekonomika!C229</f>
        <v>0</v>
      </c>
      <c r="D85" s="52" t="str">
        <f t="shared" si="1"/>
        <v/>
      </c>
    </row>
    <row r="86" spans="1:4" x14ac:dyDescent="0.3">
      <c r="A86" s="45" t="s">
        <v>84</v>
      </c>
      <c r="B86" s="30">
        <f>Ekonomika!B230</f>
        <v>0</v>
      </c>
      <c r="C86" s="30">
        <f>Ekonomika!C230</f>
        <v>0</v>
      </c>
      <c r="D86" s="52" t="str">
        <f t="shared" si="1"/>
        <v/>
      </c>
    </row>
    <row r="87" spans="1:4" x14ac:dyDescent="0.3">
      <c r="A87" s="45" t="s">
        <v>85</v>
      </c>
      <c r="B87" s="30">
        <f>Ekonomika!B231</f>
        <v>0</v>
      </c>
      <c r="C87" s="30">
        <f>Ekonomika!C231</f>
        <v>0</v>
      </c>
      <c r="D87" s="52" t="str">
        <f t="shared" si="1"/>
        <v/>
      </c>
    </row>
    <row r="88" spans="1:4" x14ac:dyDescent="0.3">
      <c r="A88" s="45" t="s">
        <v>86</v>
      </c>
      <c r="B88" s="30">
        <f>Ekonomika!B232</f>
        <v>0</v>
      </c>
      <c r="C88" s="30">
        <f>Ekonomika!C232</f>
        <v>0</v>
      </c>
      <c r="D88" s="52" t="str">
        <f t="shared" si="1"/>
        <v/>
      </c>
    </row>
    <row r="89" spans="1:4" x14ac:dyDescent="0.3">
      <c r="A89" s="45" t="s">
        <v>87</v>
      </c>
      <c r="B89" s="30">
        <f>Ekonomika!B233</f>
        <v>0</v>
      </c>
      <c r="C89" s="30">
        <f>Ekonomika!C233</f>
        <v>0</v>
      </c>
      <c r="D89" s="52" t="str">
        <f t="shared" si="1"/>
        <v/>
      </c>
    </row>
    <row r="90" spans="1:4" x14ac:dyDescent="0.3">
      <c r="A90" s="45" t="s">
        <v>88</v>
      </c>
      <c r="B90" s="30">
        <f>Ekonomika!B234</f>
        <v>0</v>
      </c>
      <c r="C90" s="30">
        <f>Ekonomika!C234</f>
        <v>0</v>
      </c>
      <c r="D90" s="52" t="str">
        <f t="shared" si="1"/>
        <v/>
      </c>
    </row>
    <row r="91" spans="1:4" x14ac:dyDescent="0.3">
      <c r="A91" s="45" t="s">
        <v>89</v>
      </c>
      <c r="B91" s="30">
        <f>Ekonomika!B235</f>
        <v>0</v>
      </c>
      <c r="C91" s="30">
        <f>Ekonomika!C235</f>
        <v>0</v>
      </c>
      <c r="D91" s="52" t="str">
        <f t="shared" si="1"/>
        <v/>
      </c>
    </row>
    <row r="92" spans="1:4" x14ac:dyDescent="0.3">
      <c r="A92" s="45" t="s">
        <v>90</v>
      </c>
      <c r="B92" s="30">
        <f>Ekonomika!B236</f>
        <v>0</v>
      </c>
      <c r="C92" s="30">
        <f>Ekonomika!C236</f>
        <v>0</v>
      </c>
      <c r="D92" s="52" t="str">
        <f t="shared" si="1"/>
        <v/>
      </c>
    </row>
    <row r="93" spans="1:4" x14ac:dyDescent="0.3">
      <c r="A93" s="45" t="s">
        <v>91</v>
      </c>
      <c r="B93" s="30">
        <f>Ekonomika!B237</f>
        <v>0</v>
      </c>
      <c r="C93" s="30">
        <f>Ekonomika!C237</f>
        <v>0</v>
      </c>
      <c r="D93" s="52" t="str">
        <f t="shared" si="1"/>
        <v/>
      </c>
    </row>
    <row r="94" spans="1:4" x14ac:dyDescent="0.3">
      <c r="A94" s="45" t="s">
        <v>92</v>
      </c>
      <c r="B94" s="30">
        <f>Ekonomika!B238</f>
        <v>0</v>
      </c>
      <c r="C94" s="30">
        <f>Ekonomika!C238</f>
        <v>0</v>
      </c>
      <c r="D94" s="52" t="str">
        <f t="shared" si="1"/>
        <v/>
      </c>
    </row>
    <row r="95" spans="1:4" x14ac:dyDescent="0.3">
      <c r="A95" s="45" t="s">
        <v>93</v>
      </c>
      <c r="B95" s="30">
        <f>Ekonomika!B239</f>
        <v>0</v>
      </c>
      <c r="C95" s="30">
        <f>Ekonomika!C239</f>
        <v>0</v>
      </c>
      <c r="D95" s="52" t="str">
        <f t="shared" si="1"/>
        <v/>
      </c>
    </row>
    <row r="96" spans="1:4" x14ac:dyDescent="0.3">
      <c r="A96" s="45" t="s">
        <v>94</v>
      </c>
      <c r="B96" s="30">
        <f>Ekonomika!B240</f>
        <v>1400</v>
      </c>
      <c r="C96" s="30">
        <f>Ekonomika!C240</f>
        <v>19723</v>
      </c>
      <c r="D96" s="52" t="str">
        <f t="shared" si="1"/>
        <v/>
      </c>
    </row>
    <row r="97" spans="1:4" x14ac:dyDescent="0.3">
      <c r="A97" s="45" t="s">
        <v>95</v>
      </c>
      <c r="B97" s="30">
        <f>Ekonomika!B241</f>
        <v>94298</v>
      </c>
      <c r="C97" s="30">
        <f>Ekonomika!C241</f>
        <v>7793</v>
      </c>
      <c r="D97" s="52" t="str">
        <f t="shared" si="1"/>
        <v/>
      </c>
    </row>
    <row r="98" spans="1:4" x14ac:dyDescent="0.3">
      <c r="A98" s="45" t="s">
        <v>96</v>
      </c>
      <c r="B98" s="30">
        <f>Ekonomika!B242</f>
        <v>12814</v>
      </c>
      <c r="C98" s="30">
        <f>Ekonomika!C242</f>
        <v>14202</v>
      </c>
      <c r="D98" s="52" t="str">
        <f t="shared" si="1"/>
        <v/>
      </c>
    </row>
    <row r="99" spans="1:4" x14ac:dyDescent="0.3">
      <c r="A99" s="45">
        <v>298</v>
      </c>
      <c r="B99" s="30">
        <f>Ekonomika!B243</f>
        <v>0</v>
      </c>
      <c r="C99" s="30">
        <f>Ekonomika!C243</f>
        <v>0</v>
      </c>
      <c r="D99" s="52" t="str">
        <f t="shared" si="1"/>
        <v/>
      </c>
    </row>
    <row r="100" spans="1:4" x14ac:dyDescent="0.3">
      <c r="A100" s="45">
        <v>299</v>
      </c>
      <c r="B100" s="30">
        <f>Ekonomika!B244</f>
        <v>0</v>
      </c>
      <c r="C100" s="30">
        <f>Ekonomika!C244</f>
        <v>0</v>
      </c>
      <c r="D100" s="52" t="str">
        <f t="shared" si="1"/>
        <v/>
      </c>
    </row>
    <row r="101" spans="1:4" x14ac:dyDescent="0.3">
      <c r="A101" s="45">
        <v>300</v>
      </c>
      <c r="B101" s="30">
        <f>Ekonomika!B245</f>
        <v>0</v>
      </c>
      <c r="C101" s="30">
        <f>Ekonomika!C245</f>
        <v>0</v>
      </c>
      <c r="D101" s="52" t="str">
        <f t="shared" si="1"/>
        <v/>
      </c>
    </row>
    <row r="102" spans="1:4" x14ac:dyDescent="0.3">
      <c r="A102" s="45">
        <v>301</v>
      </c>
      <c r="B102" s="30">
        <f>Ekonomika!B246</f>
        <v>0</v>
      </c>
      <c r="C102" s="30">
        <f>Ekonomika!C246</f>
        <v>0</v>
      </c>
      <c r="D102" s="52" t="str">
        <f t="shared" si="1"/>
        <v/>
      </c>
    </row>
    <row r="103" spans="1:4" x14ac:dyDescent="0.3">
      <c r="A103" s="45">
        <v>302</v>
      </c>
      <c r="B103" s="30">
        <f>Ekonomika!B247</f>
        <v>12814</v>
      </c>
      <c r="C103" s="30">
        <f>Ekonomika!C247</f>
        <v>14202</v>
      </c>
      <c r="D103" s="52" t="str">
        <f t="shared" si="1"/>
        <v/>
      </c>
    </row>
    <row r="104" spans="1:4" x14ac:dyDescent="0.3">
      <c r="A104" s="45">
        <v>303</v>
      </c>
      <c r="B104" s="30">
        <f>Ekonomika!B248</f>
        <v>0</v>
      </c>
      <c r="C104" s="30">
        <f>Ekonomika!C248</f>
        <v>0</v>
      </c>
      <c r="D104" s="52" t="str">
        <f t="shared" si="1"/>
        <v/>
      </c>
    </row>
    <row r="105" spans="1:4" x14ac:dyDescent="0.3">
      <c r="A105" s="45">
        <v>304</v>
      </c>
      <c r="B105" s="30">
        <f>Ekonomika!B249</f>
        <v>0</v>
      </c>
      <c r="C105" s="30">
        <f>Ekonomika!C249</f>
        <v>0</v>
      </c>
      <c r="D105" s="52" t="str">
        <f t="shared" si="1"/>
        <v/>
      </c>
    </row>
    <row r="106" spans="1:4" x14ac:dyDescent="0.3">
      <c r="A106" s="45">
        <v>305</v>
      </c>
      <c r="B106" s="30">
        <f>Ekonomika!B250</f>
        <v>0</v>
      </c>
      <c r="C106" s="30">
        <f>Ekonomika!C250</f>
        <v>0</v>
      </c>
      <c r="D106" s="52" t="str">
        <f t="shared" si="1"/>
        <v/>
      </c>
    </row>
    <row r="107" spans="1:4" x14ac:dyDescent="0.3">
      <c r="A107" s="45">
        <v>306</v>
      </c>
      <c r="B107" s="30">
        <f>Ekonomika!B251</f>
        <v>0</v>
      </c>
      <c r="C107" s="30">
        <f>Ekonomika!C251</f>
        <v>0</v>
      </c>
      <c r="D107" s="52" t="str">
        <f t="shared" si="1"/>
        <v/>
      </c>
    </row>
    <row r="108" spans="1:4" x14ac:dyDescent="0.3">
      <c r="A108" s="45">
        <v>307</v>
      </c>
      <c r="B108" s="30">
        <f>Ekonomika!B252</f>
        <v>0</v>
      </c>
      <c r="C108" s="30">
        <f>Ekonomika!C252</f>
        <v>0</v>
      </c>
      <c r="D108" s="52" t="str">
        <f t="shared" si="1"/>
        <v/>
      </c>
    </row>
    <row r="109" spans="1:4" x14ac:dyDescent="0.3">
      <c r="A109" s="45">
        <v>308</v>
      </c>
      <c r="B109" s="30">
        <f>Ekonomika!B253</f>
        <v>0</v>
      </c>
      <c r="C109" s="30">
        <f>Ekonomika!C253</f>
        <v>0</v>
      </c>
      <c r="D109" s="52" t="str">
        <f t="shared" si="1"/>
        <v/>
      </c>
    </row>
    <row r="110" spans="1:4" x14ac:dyDescent="0.3">
      <c r="A110" s="45">
        <v>309</v>
      </c>
      <c r="B110" s="30">
        <f>Ekonomika!B254</f>
        <v>0</v>
      </c>
      <c r="C110" s="30">
        <f>Ekonomika!C254</f>
        <v>0</v>
      </c>
      <c r="D110" s="52" t="str">
        <f t="shared" si="1"/>
        <v/>
      </c>
    </row>
    <row r="111" spans="1:4" x14ac:dyDescent="0.3">
      <c r="A111" s="45">
        <v>310</v>
      </c>
      <c r="B111" s="30">
        <f>Ekonomika!B255</f>
        <v>0</v>
      </c>
      <c r="C111" s="30">
        <f>Ekonomika!C255</f>
        <v>0</v>
      </c>
      <c r="D111" s="52" t="str">
        <f t="shared" si="1"/>
        <v/>
      </c>
    </row>
    <row r="112" spans="1:4" x14ac:dyDescent="0.3">
      <c r="A112" s="45">
        <v>311</v>
      </c>
      <c r="B112" s="30">
        <f>Ekonomika!B256</f>
        <v>12814</v>
      </c>
      <c r="C112" s="30">
        <f>Ekonomika!C256</f>
        <v>14202</v>
      </c>
      <c r="D112" s="52" t="str">
        <f t="shared" si="1"/>
        <v/>
      </c>
    </row>
    <row r="113" spans="1:4" x14ac:dyDescent="0.3">
      <c r="A113" s="45">
        <v>312</v>
      </c>
      <c r="B113" s="30">
        <f>Ekonomika!B257</f>
        <v>0</v>
      </c>
      <c r="C113" s="30">
        <f>Ekonomika!C257</f>
        <v>0</v>
      </c>
      <c r="D113" s="52" t="str">
        <f t="shared" si="1"/>
        <v/>
      </c>
    </row>
    <row r="114" spans="1:4" x14ac:dyDescent="0.3">
      <c r="A114" s="45">
        <v>313</v>
      </c>
      <c r="B114" s="30">
        <f>Ekonomika!B258</f>
        <v>0</v>
      </c>
      <c r="C114" s="30">
        <f>Ekonomika!C258</f>
        <v>0</v>
      </c>
      <c r="D114" s="52" t="str">
        <f t="shared" si="1"/>
        <v/>
      </c>
    </row>
    <row r="115" spans="1:4" x14ac:dyDescent="0.3">
      <c r="A115" s="45">
        <v>314</v>
      </c>
      <c r="B115" s="30">
        <f>Ekonomika!B259</f>
        <v>0</v>
      </c>
      <c r="C115" s="30">
        <f>Ekonomika!C259</f>
        <v>0</v>
      </c>
      <c r="D115" s="52" t="str">
        <f t="shared" si="1"/>
        <v/>
      </c>
    </row>
    <row r="116" spans="1:4" x14ac:dyDescent="0.3">
      <c r="A116" s="45">
        <v>315</v>
      </c>
      <c r="B116" s="30">
        <f>Ekonomika!B260</f>
        <v>0</v>
      </c>
      <c r="C116" s="30">
        <f>Ekonomika!C260</f>
        <v>0</v>
      </c>
      <c r="D116" s="52" t="str">
        <f t="shared" si="1"/>
        <v/>
      </c>
    </row>
    <row r="117" spans="1:4" x14ac:dyDescent="0.3">
      <c r="A117" s="45">
        <v>316</v>
      </c>
      <c r="B117" s="30">
        <f>Ekonomika!B261</f>
        <v>0</v>
      </c>
      <c r="C117" s="30">
        <f>Ekonomika!C261</f>
        <v>0</v>
      </c>
      <c r="D117" s="52" t="str">
        <f t="shared" si="1"/>
        <v/>
      </c>
    </row>
    <row r="118" spans="1:4" x14ac:dyDescent="0.3">
      <c r="A118" s="45">
        <v>317</v>
      </c>
      <c r="B118" s="30">
        <f>Ekonomika!B262</f>
        <v>0</v>
      </c>
      <c r="C118" s="30">
        <f>Ekonomika!C262</f>
        <v>0</v>
      </c>
      <c r="D118" s="52" t="str">
        <f t="shared" si="1"/>
        <v/>
      </c>
    </row>
    <row r="119" spans="1:4" x14ac:dyDescent="0.3">
      <c r="A119" s="45">
        <v>318</v>
      </c>
      <c r="B119" s="30">
        <f>Ekonomika!B263</f>
        <v>0</v>
      </c>
      <c r="C119" s="30">
        <f>Ekonomika!C263</f>
        <v>0</v>
      </c>
      <c r="D119" s="52" t="str">
        <f t="shared" si="1"/>
        <v/>
      </c>
    </row>
    <row r="120" spans="1:4" x14ac:dyDescent="0.3">
      <c r="A120" s="45">
        <v>319</v>
      </c>
      <c r="B120" s="30">
        <f>Ekonomika!B264</f>
        <v>0</v>
      </c>
      <c r="C120" s="30">
        <f>Ekonomika!C264</f>
        <v>0</v>
      </c>
      <c r="D120" s="52" t="str">
        <f t="shared" si="1"/>
        <v/>
      </c>
    </row>
    <row r="121" spans="1:4" x14ac:dyDescent="0.3">
      <c r="A121" s="45">
        <v>320</v>
      </c>
      <c r="B121" s="30">
        <f>Ekonomika!B265</f>
        <v>0</v>
      </c>
      <c r="C121" s="30">
        <f>Ekonomika!C265</f>
        <v>0</v>
      </c>
      <c r="D121" s="52" t="str">
        <f t="shared" si="1"/>
        <v/>
      </c>
    </row>
    <row r="122" spans="1:4" x14ac:dyDescent="0.3">
      <c r="A122" s="45">
        <v>321</v>
      </c>
      <c r="B122" s="30">
        <f>Ekonomika!B266</f>
        <v>0</v>
      </c>
      <c r="C122" s="30">
        <f>Ekonomika!C266</f>
        <v>0</v>
      </c>
      <c r="D122" s="52" t="str">
        <f t="shared" si="1"/>
        <v/>
      </c>
    </row>
    <row r="123" spans="1:4" x14ac:dyDescent="0.3">
      <c r="A123" s="45">
        <v>322</v>
      </c>
      <c r="B123" s="30">
        <f>Ekonomika!B267</f>
        <v>0</v>
      </c>
      <c r="C123" s="30">
        <f>Ekonomika!C267</f>
        <v>0</v>
      </c>
      <c r="D123" s="52" t="str">
        <f t="shared" si="1"/>
        <v/>
      </c>
    </row>
    <row r="124" spans="1:4" x14ac:dyDescent="0.3">
      <c r="A124" s="45">
        <v>323</v>
      </c>
      <c r="B124" s="30">
        <f>Ekonomika!B268</f>
        <v>0</v>
      </c>
      <c r="C124" s="30">
        <f>Ekonomika!C268</f>
        <v>0</v>
      </c>
      <c r="D124" s="52" t="str">
        <f t="shared" si="1"/>
        <v/>
      </c>
    </row>
    <row r="125" spans="1:4" x14ac:dyDescent="0.3">
      <c r="A125" s="45">
        <v>324</v>
      </c>
      <c r="B125" s="30">
        <f>Ekonomika!B269</f>
        <v>0</v>
      </c>
      <c r="C125" s="30">
        <f>Ekonomika!C269</f>
        <v>0</v>
      </c>
      <c r="D125" s="52" t="str">
        <f t="shared" si="1"/>
        <v/>
      </c>
    </row>
    <row r="126" spans="1:4" x14ac:dyDescent="0.3">
      <c r="A126" s="45">
        <v>325</v>
      </c>
      <c r="B126" s="30">
        <f>Ekonomika!B270</f>
        <v>0</v>
      </c>
      <c r="C126" s="30">
        <f>Ekonomika!C270</f>
        <v>0</v>
      </c>
      <c r="D126" s="52" t="str">
        <f t="shared" si="1"/>
        <v/>
      </c>
    </row>
    <row r="127" spans="1:4" x14ac:dyDescent="0.3">
      <c r="A127" s="45">
        <v>326</v>
      </c>
      <c r="B127" s="30">
        <f>Ekonomika!B271</f>
        <v>0</v>
      </c>
      <c r="C127" s="30">
        <f>Ekonomika!C271</f>
        <v>0</v>
      </c>
      <c r="D127" s="52" t="str">
        <f t="shared" si="1"/>
        <v/>
      </c>
    </row>
    <row r="128" spans="1:4" x14ac:dyDescent="0.3">
      <c r="A128" s="45">
        <v>327</v>
      </c>
      <c r="B128" s="30">
        <f>Ekonomika!B272</f>
        <v>0</v>
      </c>
      <c r="C128" s="30">
        <f>Ekonomika!C272</f>
        <v>0</v>
      </c>
      <c r="D128" s="52" t="str">
        <f t="shared" si="1"/>
        <v/>
      </c>
    </row>
    <row r="129" spans="1:4" x14ac:dyDescent="0.3">
      <c r="A129" s="45">
        <v>328</v>
      </c>
      <c r="B129" s="30">
        <f>Ekonomika!B273</f>
        <v>0</v>
      </c>
      <c r="C129" s="30">
        <f>Ekonomika!C273</f>
        <v>0</v>
      </c>
      <c r="D129" s="52" t="str">
        <f t="shared" si="1"/>
        <v/>
      </c>
    </row>
    <row r="130" spans="1:4" x14ac:dyDescent="0.3">
      <c r="A130" s="45">
        <v>329</v>
      </c>
      <c r="B130" s="30">
        <f>Ekonomika!B274</f>
        <v>0</v>
      </c>
      <c r="C130" s="30">
        <f>Ekonomika!C274</f>
        <v>0</v>
      </c>
      <c r="D130" s="52" t="str">
        <f t="shared" ref="D130:D145" si="2">IF(AND(OR(NOT(ISNUMBER(B130))),NOT(ISBLANK(B130))),CONCATENATE("Vrijednost na AOP ",A130,", ",B$1," mora biti cijeli broj."),IF(AND(OR(NOT(ISNUMBER(C130))),NOT(ISBLANK(C130))),CONCATENATE("Vrijednost na AOP ",A130,", ",C$1," mora biti cijeli broj."),""))</f>
        <v/>
      </c>
    </row>
    <row r="131" spans="1:4" x14ac:dyDescent="0.3">
      <c r="A131" s="45">
        <v>330</v>
      </c>
      <c r="B131" s="30">
        <f>Ekonomika!B275</f>
        <v>0</v>
      </c>
      <c r="C131" s="30">
        <f>Ekonomika!C275</f>
        <v>0</v>
      </c>
      <c r="D131" s="52" t="str">
        <f t="shared" si="2"/>
        <v/>
      </c>
    </row>
    <row r="132" spans="1:4" x14ac:dyDescent="0.3">
      <c r="A132" s="45">
        <v>331</v>
      </c>
      <c r="B132" s="30">
        <f>Ekonomika!B276</f>
        <v>0</v>
      </c>
      <c r="C132" s="30">
        <f>Ekonomika!C276</f>
        <v>0</v>
      </c>
      <c r="D132" s="52" t="str">
        <f t="shared" si="2"/>
        <v/>
      </c>
    </row>
    <row r="133" spans="1:4" x14ac:dyDescent="0.3">
      <c r="A133" s="45">
        <v>332</v>
      </c>
      <c r="B133" s="30">
        <f>Ekonomika!B277</f>
        <v>12814</v>
      </c>
      <c r="C133" s="30">
        <f>Ekonomika!C277</f>
        <v>14202</v>
      </c>
      <c r="D133" s="52" t="str">
        <f t="shared" si="2"/>
        <v/>
      </c>
    </row>
    <row r="134" spans="1:4" x14ac:dyDescent="0.3">
      <c r="A134" s="45">
        <v>333</v>
      </c>
      <c r="B134" s="30">
        <f>Ekonomika!B278</f>
        <v>0</v>
      </c>
      <c r="C134" s="30">
        <f>Ekonomika!C278</f>
        <v>0</v>
      </c>
      <c r="D134" s="52" t="str">
        <f t="shared" si="2"/>
        <v/>
      </c>
    </row>
    <row r="135" spans="1:4" x14ac:dyDescent="0.3">
      <c r="A135" s="45">
        <v>334</v>
      </c>
      <c r="B135" s="30">
        <f>Ekonomika!B279</f>
        <v>12814</v>
      </c>
      <c r="C135" s="30">
        <f>Ekonomika!C279</f>
        <v>14202</v>
      </c>
      <c r="D135" s="52" t="str">
        <f t="shared" si="2"/>
        <v/>
      </c>
    </row>
    <row r="136" spans="1:4" x14ac:dyDescent="0.3">
      <c r="A136" s="45">
        <v>335</v>
      </c>
      <c r="B136" s="30">
        <f>Ekonomika!B280</f>
        <v>12814</v>
      </c>
      <c r="C136" s="30">
        <f>Ekonomika!C280</f>
        <v>14202</v>
      </c>
      <c r="D136" s="52" t="str">
        <f t="shared" si="2"/>
        <v/>
      </c>
    </row>
    <row r="137" spans="1:4" x14ac:dyDescent="0.3">
      <c r="A137" s="45">
        <v>336</v>
      </c>
      <c r="B137" s="30">
        <f>Ekonomika!B281</f>
        <v>0</v>
      </c>
      <c r="C137" s="30">
        <f>Ekonomika!C281</f>
        <v>0</v>
      </c>
      <c r="D137" s="52" t="str">
        <f t="shared" si="2"/>
        <v/>
      </c>
    </row>
    <row r="138" spans="1:4" x14ac:dyDescent="0.3">
      <c r="A138" s="45">
        <v>337</v>
      </c>
      <c r="B138" s="30">
        <f>Ekonomika!B282</f>
        <v>12814</v>
      </c>
      <c r="C138" s="30">
        <f>Ekonomika!C282</f>
        <v>14202</v>
      </c>
      <c r="D138" s="52" t="str">
        <f t="shared" si="2"/>
        <v/>
      </c>
    </row>
    <row r="139" spans="1:4" x14ac:dyDescent="0.3">
      <c r="A139" s="45">
        <v>338</v>
      </c>
      <c r="B139" s="30">
        <f>Ekonomika!B283</f>
        <v>12814</v>
      </c>
      <c r="C139" s="30">
        <f>Ekonomika!C283</f>
        <v>14202</v>
      </c>
      <c r="D139" s="52" t="str">
        <f t="shared" si="2"/>
        <v/>
      </c>
    </row>
    <row r="140" spans="1:4" x14ac:dyDescent="0.3">
      <c r="A140" s="45">
        <v>339</v>
      </c>
      <c r="B140" s="30">
        <f>Ekonomika!B284</f>
        <v>0</v>
      </c>
      <c r="C140" s="30">
        <f>Ekonomika!C284</f>
        <v>0</v>
      </c>
      <c r="D140" s="52" t="str">
        <f t="shared" si="2"/>
        <v/>
      </c>
    </row>
    <row r="141" spans="1:4" x14ac:dyDescent="0.3">
      <c r="A141" s="45">
        <v>340</v>
      </c>
      <c r="B141" s="30">
        <f>Ekonomika!B285</f>
        <v>0</v>
      </c>
      <c r="C141" s="30">
        <f>Ekonomika!C285</f>
        <v>0</v>
      </c>
      <c r="D141" s="52" t="str">
        <f t="shared" si="2"/>
        <v/>
      </c>
    </row>
    <row r="142" spans="1:4" x14ac:dyDescent="0.3">
      <c r="A142" s="45">
        <v>341</v>
      </c>
      <c r="B142" s="30">
        <f>Ekonomika!B286</f>
        <v>0</v>
      </c>
      <c r="C142" s="30">
        <f>Ekonomika!C286</f>
        <v>0</v>
      </c>
      <c r="D142" s="52" t="str">
        <f t="shared" si="2"/>
        <v/>
      </c>
    </row>
    <row r="143" spans="1:4" x14ac:dyDescent="0.3">
      <c r="A143" s="45">
        <v>342</v>
      </c>
      <c r="B143" s="30">
        <f>Ekonomika!B287</f>
        <v>0</v>
      </c>
      <c r="C143" s="30">
        <f>Ekonomika!C287</f>
        <v>0</v>
      </c>
      <c r="D143" s="52" t="str">
        <f t="shared" si="2"/>
        <v/>
      </c>
    </row>
    <row r="144" spans="1:4" x14ac:dyDescent="0.3">
      <c r="A144" s="45">
        <v>343</v>
      </c>
      <c r="B144" s="30">
        <f>Ekonomika!B288</f>
        <v>138</v>
      </c>
      <c r="C144" s="30">
        <f>Ekonomika!C288</f>
        <v>134</v>
      </c>
      <c r="D144" s="52" t="str">
        <f t="shared" si="2"/>
        <v/>
      </c>
    </row>
    <row r="145" spans="1:4" x14ac:dyDescent="0.3">
      <c r="A145" s="45">
        <v>344</v>
      </c>
      <c r="B145" s="30">
        <f>Ekonomika!B289</f>
        <v>138</v>
      </c>
      <c r="C145" s="30">
        <f>Ekonomika!C289</f>
        <v>134</v>
      </c>
      <c r="D145" s="52" t="str">
        <f t="shared" si="2"/>
        <v/>
      </c>
    </row>
  </sheetData>
  <sheetProtection algorithmName="SHA-512" hashValue="fUOhuoG/25tSXW/Ao+dD2NAhl4RJ3VEyY22FUSNxrWWCBkvIU14d2DaKfAJqocY2cKc5nBzGCUs05j/NRn9t6g==" saltValue="SnzcvUhwcqV7Z3RioSdRBA==" spinCount="100000" sheet="1" objects="1" scenarios="1"/>
  <dataValidations count="4">
    <dataValidation allowBlank="1" showInputMessage="1" showErrorMessage="1" prompt="AOP" sqref="A1" xr:uid="{00000000-0002-0000-0400-000000000000}"/>
    <dataValidation type="custom" operator="equal" allowBlank="1" showInputMessage="1" showErrorMessage="1" errorTitle="Greška" error="Vrijednost mora biti cjelobrojna - ponovite unos." sqref="B2:C145" xr:uid="{00000000-0002-0000-0400-000001000000}">
      <formula1>ISNUMBER(B2)</formula1>
    </dataValidation>
    <dataValidation allowBlank="1" showInputMessage="1" showErrorMessage="1" prompt="Iznos (tekuća godina)" sqref="B1" xr:uid="{00000000-0002-0000-0400-000002000000}"/>
    <dataValidation allowBlank="1" showInputMessage="1" showErrorMessage="1" prompt="Iznos (prethodna godina)" sqref="C1" xr:uid="{00000000-0002-0000-0400-000003000000}"/>
  </dataValidations>
  <pageMargins left="0.7" right="0.7" top="0.75" bottom="0.75" header="0.3" footer="0.3"/>
  <pageSetup paperSize="9" orientation="portrait" r:id="rId1"/>
  <ignoredErrors>
    <ignoredError sqref="A2:A1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3" tint="0.79998168889431442"/>
  </sheetPr>
  <dimension ref="A1:D16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8.7109375" style="8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92" t="s">
        <v>490</v>
      </c>
      <c r="B1" s="92" t="s">
        <v>491</v>
      </c>
      <c r="C1" s="92" t="s">
        <v>492</v>
      </c>
      <c r="D1" s="51" t="s">
        <v>2647</v>
      </c>
    </row>
    <row r="2" spans="1:4" x14ac:dyDescent="0.3">
      <c r="A2" s="45">
        <v>901</v>
      </c>
      <c r="B2" s="30">
        <f>Ekonomika!B294</f>
        <v>966440</v>
      </c>
      <c r="C2" s="30">
        <f>Ekonomika!C294</f>
        <v>997143</v>
      </c>
      <c r="D2" s="52" t="str">
        <f>IF(AND(OR(NOT(ISNUMBER(B2)),B2&lt;0),NOT(ISBLANK(B2))),CONCATENATE("Vrijednost na AOP ",A2,", ",B$1," mora biti pozitivan cijeli broj."),IF(AND(OR(NOT(ISNUMBER(C2)),C2&lt;0),NOT(ISBLANK(C2))),CONCATENATE("Vrijednost na AOP ",A2,", ",C$1," mora biti pozitivan cijeli broj."),""))</f>
        <v/>
      </c>
    </row>
    <row r="3" spans="1:4" x14ac:dyDescent="0.3">
      <c r="A3" s="45">
        <v>902</v>
      </c>
      <c r="B3" s="30">
        <f>Ekonomika!B295</f>
        <v>0</v>
      </c>
      <c r="C3" s="30">
        <f>Ekonomika!C295</f>
        <v>0</v>
      </c>
      <c r="D3" s="52" t="str">
        <f t="shared" ref="D3:D16" si="0">IF(AND(OR(NOT(ISNUMBER(B3)),B3&lt;0),NOT(ISBLANK(B3))),CONCATENATE("Vrijednost na AOP ",A3,", ",B$1," mora biti pozitivan cijeli broj."),IF(AND(OR(NOT(ISNUMBER(C3)),C3&lt;0),NOT(ISBLANK(C3))),CONCATENATE("Vrijednost na AOP ",A3,", ",C$1," mora biti pozitivan cijeli broj."),""))</f>
        <v/>
      </c>
    </row>
    <row r="4" spans="1:4" x14ac:dyDescent="0.3">
      <c r="A4" s="45">
        <v>903</v>
      </c>
      <c r="B4" s="30">
        <f>Ekonomika!B296</f>
        <v>966440</v>
      </c>
      <c r="C4" s="30">
        <f>Ekonomika!C296</f>
        <v>997143</v>
      </c>
      <c r="D4" s="52" t="str">
        <f t="shared" si="0"/>
        <v/>
      </c>
    </row>
    <row r="5" spans="1:4" x14ac:dyDescent="0.3">
      <c r="A5" s="45">
        <v>904</v>
      </c>
      <c r="B5" s="30">
        <f>Ekonomika!B297</f>
        <v>28161</v>
      </c>
      <c r="C5" s="30">
        <f>Ekonomika!C297</f>
        <v>30441</v>
      </c>
      <c r="D5" s="52" t="str">
        <f t="shared" si="0"/>
        <v/>
      </c>
    </row>
    <row r="6" spans="1:4" x14ac:dyDescent="0.3">
      <c r="A6" s="45">
        <v>905</v>
      </c>
      <c r="B6" s="30">
        <f>Ekonomika!B298</f>
        <v>442262</v>
      </c>
      <c r="C6" s="30">
        <f>Ekonomika!C298</f>
        <v>470844</v>
      </c>
      <c r="D6" s="52" t="str">
        <f t="shared" si="0"/>
        <v/>
      </c>
    </row>
    <row r="7" spans="1:4" x14ac:dyDescent="0.3">
      <c r="A7" s="45">
        <v>906</v>
      </c>
      <c r="B7" s="30">
        <f>Ekonomika!B299</f>
        <v>149799</v>
      </c>
      <c r="C7" s="30">
        <f>Ekonomika!C299</f>
        <v>182599</v>
      </c>
      <c r="D7" s="52" t="str">
        <f t="shared" si="0"/>
        <v/>
      </c>
    </row>
    <row r="8" spans="1:4" x14ac:dyDescent="0.3">
      <c r="A8" s="45">
        <v>907</v>
      </c>
      <c r="B8" s="30">
        <f>Ekonomika!B300</f>
        <v>592061</v>
      </c>
      <c r="C8" s="30">
        <f>Ekonomika!C300</f>
        <v>653443</v>
      </c>
      <c r="D8" s="52" t="str">
        <f t="shared" si="0"/>
        <v/>
      </c>
    </row>
    <row r="9" spans="1:4" x14ac:dyDescent="0.3">
      <c r="A9" s="45">
        <v>908</v>
      </c>
      <c r="B9" s="30">
        <f>Ekonomika!B301</f>
        <v>1586662</v>
      </c>
      <c r="C9" s="30">
        <f>Ekonomika!C301</f>
        <v>1681027</v>
      </c>
      <c r="D9" s="52" t="str">
        <f t="shared" si="0"/>
        <v/>
      </c>
    </row>
    <row r="10" spans="1:4" x14ac:dyDescent="0.3">
      <c r="A10" s="45">
        <v>909</v>
      </c>
      <c r="B10" s="30">
        <f>Ekonomika!B302</f>
        <v>0</v>
      </c>
      <c r="C10" s="30">
        <f>Ekonomika!C302</f>
        <v>0</v>
      </c>
      <c r="D10" s="52" t="str">
        <f t="shared" si="0"/>
        <v/>
      </c>
    </row>
    <row r="11" spans="1:4" x14ac:dyDescent="0.3">
      <c r="A11" s="45">
        <v>910</v>
      </c>
      <c r="B11" s="30">
        <f>Ekonomika!B303</f>
        <v>0</v>
      </c>
      <c r="C11" s="30">
        <f>Ekonomika!C303</f>
        <v>0</v>
      </c>
      <c r="D11" s="52" t="str">
        <f t="shared" si="0"/>
        <v/>
      </c>
    </row>
    <row r="12" spans="1:4" x14ac:dyDescent="0.3">
      <c r="A12" s="45">
        <v>911</v>
      </c>
      <c r="B12" s="30">
        <f>Ekonomika!B304</f>
        <v>0</v>
      </c>
      <c r="C12" s="30">
        <f>Ekonomika!C304</f>
        <v>0</v>
      </c>
      <c r="D12" s="52" t="str">
        <f t="shared" si="0"/>
        <v/>
      </c>
    </row>
    <row r="13" spans="1:4" x14ac:dyDescent="0.3">
      <c r="A13" s="45">
        <v>912</v>
      </c>
      <c r="B13" s="30">
        <f>Ekonomika!B305</f>
        <v>0</v>
      </c>
      <c r="C13" s="30">
        <f>Ekonomika!C305</f>
        <v>0</v>
      </c>
      <c r="D13" s="52" t="str">
        <f t="shared" si="0"/>
        <v/>
      </c>
    </row>
    <row r="14" spans="1:4" x14ac:dyDescent="0.3">
      <c r="A14" s="45">
        <v>913</v>
      </c>
      <c r="B14" s="30">
        <f>Ekonomika!B306</f>
        <v>0</v>
      </c>
      <c r="C14" s="30">
        <f>Ekonomika!C306</f>
        <v>0</v>
      </c>
      <c r="D14" s="52" t="str">
        <f t="shared" si="0"/>
        <v/>
      </c>
    </row>
    <row r="15" spans="1:4" x14ac:dyDescent="0.3">
      <c r="A15" s="45">
        <v>914</v>
      </c>
      <c r="B15" s="30">
        <f>Ekonomika!B307</f>
        <v>966440</v>
      </c>
      <c r="C15" s="30">
        <f>Ekonomika!C307</f>
        <v>997143</v>
      </c>
      <c r="D15" s="52" t="str">
        <f t="shared" si="0"/>
        <v/>
      </c>
    </row>
    <row r="16" spans="1:4" x14ac:dyDescent="0.3">
      <c r="A16" s="45">
        <v>915</v>
      </c>
      <c r="B16" s="30">
        <f>Ekonomika!B308</f>
        <v>134</v>
      </c>
      <c r="C16" s="30">
        <f>Ekonomika!C308</f>
        <v>138</v>
      </c>
      <c r="D16" s="52" t="str">
        <f t="shared" si="0"/>
        <v/>
      </c>
    </row>
  </sheetData>
  <sheetProtection algorithmName="SHA-512" hashValue="PccuaZ24+j98/YicJsTM88V6nEjP67BTsYUDgGlMNe0uI72J4kXp4WiMeUhuH4pq3kAjQhEJ3350faq5UBISGA==" saltValue="PyMLC3Z1Ex0TPHHdKsxM/g==" spinCount="100000" sheet="1" objects="1" scenarios="1"/>
  <dataValidations count="4">
    <dataValidation allowBlank="1" showInputMessage="1" showErrorMessage="1" prompt="Iznos (tekuća godina)" sqref="C1" xr:uid="{00000000-0002-0000-0500-000000000000}"/>
    <dataValidation allowBlank="1" showInputMessage="1" showErrorMessage="1" prompt="Iznos (prethodna godina)" sqref="B1" xr:uid="{00000000-0002-0000-0500-000001000000}"/>
    <dataValidation allowBlank="1" showInputMessage="1" showErrorMessage="1" prompt="AOP" sqref="A1" xr:uid="{00000000-0002-0000-0500-000002000000}"/>
    <dataValidation type="whole" operator="greaterThanOrEqual" allowBlank="1" showInputMessage="1" showErrorMessage="1" errorTitle="Greška" error="Vrijednost mora biti cjelobrojna i nenegativna - ponovite unos." sqref="B2:C16" xr:uid="{00000000-0002-0000-0500-000003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3" tint="0.79998168889431442"/>
  </sheetPr>
  <dimension ref="A1:D49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8.7109375" style="20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92" t="s">
        <v>491</v>
      </c>
      <c r="B1" s="92" t="s">
        <v>492</v>
      </c>
      <c r="C1" s="92" t="s">
        <v>493</v>
      </c>
      <c r="D1" s="51" t="s">
        <v>2647</v>
      </c>
    </row>
    <row r="2" spans="1:4" x14ac:dyDescent="0.3">
      <c r="A2" s="45" t="s">
        <v>252</v>
      </c>
      <c r="B2" s="35">
        <f>Ekonomika!B357</f>
        <v>0</v>
      </c>
      <c r="C2" s="35">
        <f>Ekonomika!C357</f>
        <v>0</v>
      </c>
      <c r="D2" s="52" t="str">
        <f>IF(AND(OR(NOT(ISNUMBER(B2))),NOT(ISBLANK(B2))),CONCATENATE("Vrijednost na AOP ",A2,", ",B$1," mora biti cijeli broj."),IF(AND(OR(NOT(ISNUMBER(C2))),NOT(ISBLANK(C2))),CONCATENATE("Vrijednost na AOP ",A2,", ",C$1," mora biti cijeli broj."),""))</f>
        <v/>
      </c>
    </row>
    <row r="3" spans="1:4" x14ac:dyDescent="0.3">
      <c r="A3" s="45" t="s">
        <v>237</v>
      </c>
      <c r="B3" s="35">
        <f>Ekonomika!B358</f>
        <v>0</v>
      </c>
      <c r="C3" s="35">
        <f>Ekonomika!C358</f>
        <v>0</v>
      </c>
      <c r="D3" s="52" t="str">
        <f t="shared" ref="D3:D49" si="0">IF(AND(OR(NOT(ISNUMBER(B3))),NOT(ISBLANK(B3))),CONCATENATE("Vrijednost na AOP ",A3,", ",B$1," mora biti cijeli broj."),IF(AND(OR(NOT(ISNUMBER(C3))),NOT(ISBLANK(C3))),CONCATENATE("Vrijednost na AOP ",A3,", ",C$1," mora biti cijeli broj."),""))</f>
        <v/>
      </c>
    </row>
    <row r="4" spans="1:4" x14ac:dyDescent="0.3">
      <c r="A4" s="45" t="s">
        <v>238</v>
      </c>
      <c r="B4" s="35">
        <f>Ekonomika!B359</f>
        <v>0</v>
      </c>
      <c r="C4" s="35">
        <f>Ekonomika!C359</f>
        <v>0</v>
      </c>
      <c r="D4" s="52" t="str">
        <f t="shared" si="0"/>
        <v/>
      </c>
    </row>
    <row r="5" spans="1:4" x14ac:dyDescent="0.3">
      <c r="A5" s="45" t="s">
        <v>239</v>
      </c>
      <c r="B5" s="35">
        <f>Ekonomika!B360</f>
        <v>0</v>
      </c>
      <c r="C5" s="35">
        <f>Ekonomika!C360</f>
        <v>0</v>
      </c>
      <c r="D5" s="52" t="str">
        <f t="shared" si="0"/>
        <v/>
      </c>
    </row>
    <row r="6" spans="1:4" x14ac:dyDescent="0.3">
      <c r="A6" s="45" t="s">
        <v>240</v>
      </c>
      <c r="B6" s="35">
        <f>Ekonomika!B361</f>
        <v>0</v>
      </c>
      <c r="C6" s="35">
        <f>Ekonomika!C361</f>
        <v>0</v>
      </c>
      <c r="D6" s="52" t="str">
        <f t="shared" si="0"/>
        <v/>
      </c>
    </row>
    <row r="7" spans="1:4" x14ac:dyDescent="0.3">
      <c r="A7" s="45" t="s">
        <v>253</v>
      </c>
      <c r="B7" s="35">
        <f>Ekonomika!B362</f>
        <v>0</v>
      </c>
      <c r="C7" s="35">
        <f>Ekonomika!C362</f>
        <v>0</v>
      </c>
      <c r="D7" s="52" t="str">
        <f t="shared" si="0"/>
        <v/>
      </c>
    </row>
    <row r="8" spans="1:4" x14ac:dyDescent="0.3">
      <c r="A8" s="45" t="s">
        <v>254</v>
      </c>
      <c r="B8" s="35">
        <f>Ekonomika!B363</f>
        <v>0</v>
      </c>
      <c r="C8" s="35">
        <f>Ekonomika!C363</f>
        <v>0</v>
      </c>
      <c r="D8" s="52" t="str">
        <f t="shared" si="0"/>
        <v/>
      </c>
    </row>
    <row r="9" spans="1:4" x14ac:dyDescent="0.3">
      <c r="A9" s="45" t="s">
        <v>255</v>
      </c>
      <c r="B9" s="35">
        <f>Ekonomika!B364</f>
        <v>0</v>
      </c>
      <c r="C9" s="35">
        <f>Ekonomika!C364</f>
        <v>0</v>
      </c>
      <c r="D9" s="52" t="str">
        <f t="shared" si="0"/>
        <v/>
      </c>
    </row>
    <row r="10" spans="1:4" x14ac:dyDescent="0.3">
      <c r="A10" s="45" t="s">
        <v>241</v>
      </c>
      <c r="B10" s="35">
        <f>Ekonomika!B365</f>
        <v>0</v>
      </c>
      <c r="C10" s="35">
        <f>Ekonomika!C365</f>
        <v>0</v>
      </c>
      <c r="D10" s="52" t="str">
        <f t="shared" si="0"/>
        <v/>
      </c>
    </row>
    <row r="11" spans="1:4" x14ac:dyDescent="0.3">
      <c r="A11" s="45" t="s">
        <v>242</v>
      </c>
      <c r="B11" s="35">
        <f>Ekonomika!B366</f>
        <v>0</v>
      </c>
      <c r="C11" s="35">
        <f>Ekonomika!C366</f>
        <v>0</v>
      </c>
      <c r="D11" s="52" t="str">
        <f t="shared" si="0"/>
        <v/>
      </c>
    </row>
    <row r="12" spans="1:4" x14ac:dyDescent="0.3">
      <c r="A12" s="45" t="s">
        <v>256</v>
      </c>
      <c r="B12" s="35">
        <f>Ekonomika!B367</f>
        <v>0</v>
      </c>
      <c r="C12" s="35">
        <f>Ekonomika!C367</f>
        <v>0</v>
      </c>
      <c r="D12" s="52" t="str">
        <f t="shared" si="0"/>
        <v/>
      </c>
    </row>
    <row r="13" spans="1:4" x14ac:dyDescent="0.3">
      <c r="A13" s="45" t="s">
        <v>243</v>
      </c>
      <c r="B13" s="35">
        <f>Ekonomika!B368</f>
        <v>0</v>
      </c>
      <c r="C13" s="35">
        <f>Ekonomika!C368</f>
        <v>0</v>
      </c>
      <c r="D13" s="52" t="str">
        <f t="shared" si="0"/>
        <v/>
      </c>
    </row>
    <row r="14" spans="1:4" x14ac:dyDescent="0.3">
      <c r="A14" s="45" t="s">
        <v>257</v>
      </c>
      <c r="B14" s="35">
        <f>Ekonomika!B369</f>
        <v>0</v>
      </c>
      <c r="C14" s="35">
        <f>Ekonomika!C369</f>
        <v>0</v>
      </c>
      <c r="D14" s="52" t="str">
        <f t="shared" si="0"/>
        <v/>
      </c>
    </row>
    <row r="15" spans="1:4" x14ac:dyDescent="0.3">
      <c r="A15" s="45" t="s">
        <v>258</v>
      </c>
      <c r="B15" s="35">
        <f>Ekonomika!B370</f>
        <v>0</v>
      </c>
      <c r="C15" s="35">
        <f>Ekonomika!C370</f>
        <v>0</v>
      </c>
      <c r="D15" s="52" t="str">
        <f t="shared" si="0"/>
        <v/>
      </c>
    </row>
    <row r="16" spans="1:4" x14ac:dyDescent="0.3">
      <c r="A16" s="45" t="s">
        <v>259</v>
      </c>
      <c r="B16" s="35">
        <f>Ekonomika!B371</f>
        <v>0</v>
      </c>
      <c r="C16" s="35">
        <f>Ekonomika!C371</f>
        <v>0</v>
      </c>
      <c r="D16" s="52" t="str">
        <f t="shared" si="0"/>
        <v/>
      </c>
    </row>
    <row r="17" spans="1:4" x14ac:dyDescent="0.3">
      <c r="A17" s="45" t="s">
        <v>260</v>
      </c>
      <c r="B17" s="35">
        <f>Ekonomika!B372</f>
        <v>0</v>
      </c>
      <c r="C17" s="35">
        <f>Ekonomika!C372</f>
        <v>0</v>
      </c>
      <c r="D17" s="52" t="str">
        <f t="shared" si="0"/>
        <v/>
      </c>
    </row>
    <row r="18" spans="1:4" x14ac:dyDescent="0.3">
      <c r="A18" s="45" t="s">
        <v>261</v>
      </c>
      <c r="B18" s="35">
        <f>Ekonomika!B373</f>
        <v>0</v>
      </c>
      <c r="C18" s="35">
        <f>Ekonomika!C373</f>
        <v>0</v>
      </c>
      <c r="D18" s="52" t="str">
        <f t="shared" si="0"/>
        <v/>
      </c>
    </row>
    <row r="19" spans="1:4" x14ac:dyDescent="0.3">
      <c r="A19" s="45" t="s">
        <v>262</v>
      </c>
      <c r="B19" s="35">
        <f>Ekonomika!B374</f>
        <v>0</v>
      </c>
      <c r="C19" s="35">
        <f>Ekonomika!C374</f>
        <v>0</v>
      </c>
      <c r="D19" s="52" t="str">
        <f t="shared" si="0"/>
        <v/>
      </c>
    </row>
    <row r="20" spans="1:4" x14ac:dyDescent="0.3">
      <c r="A20" s="45" t="s">
        <v>244</v>
      </c>
      <c r="B20" s="35">
        <f>Ekonomika!B375</f>
        <v>0</v>
      </c>
      <c r="C20" s="35">
        <f>Ekonomika!C375</f>
        <v>0</v>
      </c>
      <c r="D20" s="52" t="str">
        <f t="shared" si="0"/>
        <v/>
      </c>
    </row>
    <row r="21" spans="1:4" x14ac:dyDescent="0.3">
      <c r="A21" s="45" t="s">
        <v>245</v>
      </c>
      <c r="B21" s="35">
        <f>Ekonomika!B376</f>
        <v>0</v>
      </c>
      <c r="C21" s="35">
        <f>Ekonomika!C376</f>
        <v>0</v>
      </c>
      <c r="D21" s="52" t="str">
        <f t="shared" si="0"/>
        <v/>
      </c>
    </row>
    <row r="22" spans="1:4" x14ac:dyDescent="0.3">
      <c r="A22" s="45" t="s">
        <v>246</v>
      </c>
      <c r="B22" s="35">
        <f>Ekonomika!B377</f>
        <v>0</v>
      </c>
      <c r="C22" s="35">
        <f>Ekonomika!C377</f>
        <v>0</v>
      </c>
      <c r="D22" s="52" t="str">
        <f t="shared" si="0"/>
        <v/>
      </c>
    </row>
    <row r="23" spans="1:4" x14ac:dyDescent="0.3">
      <c r="A23" s="45" t="s">
        <v>247</v>
      </c>
      <c r="B23" s="35">
        <f>Ekonomika!B378</f>
        <v>0</v>
      </c>
      <c r="C23" s="35">
        <f>Ekonomika!C378</f>
        <v>0</v>
      </c>
      <c r="D23" s="52" t="str">
        <f t="shared" si="0"/>
        <v/>
      </c>
    </row>
    <row r="24" spans="1:4" x14ac:dyDescent="0.3">
      <c r="A24" s="45" t="s">
        <v>263</v>
      </c>
      <c r="B24" s="35">
        <f>Ekonomika!B379</f>
        <v>0</v>
      </c>
      <c r="C24" s="35">
        <f>Ekonomika!C379</f>
        <v>0</v>
      </c>
      <c r="D24" s="52" t="str">
        <f t="shared" si="0"/>
        <v/>
      </c>
    </row>
    <row r="25" spans="1:4" x14ac:dyDescent="0.3">
      <c r="A25" s="45" t="s">
        <v>264</v>
      </c>
      <c r="B25" s="35">
        <f>Ekonomika!B380</f>
        <v>0</v>
      </c>
      <c r="C25" s="35">
        <f>Ekonomika!C380</f>
        <v>0</v>
      </c>
      <c r="D25" s="52" t="str">
        <f t="shared" si="0"/>
        <v/>
      </c>
    </row>
    <row r="26" spans="1:4" x14ac:dyDescent="0.3">
      <c r="A26" s="45" t="s">
        <v>265</v>
      </c>
      <c r="B26" s="35">
        <f>Ekonomika!B381</f>
        <v>0</v>
      </c>
      <c r="C26" s="35">
        <f>Ekonomika!C381</f>
        <v>0</v>
      </c>
      <c r="D26" s="52" t="str">
        <f t="shared" si="0"/>
        <v/>
      </c>
    </row>
    <row r="27" spans="1:4" x14ac:dyDescent="0.3">
      <c r="A27" s="45" t="s">
        <v>266</v>
      </c>
      <c r="B27" s="35">
        <f>Ekonomika!B382</f>
        <v>0</v>
      </c>
      <c r="C27" s="35">
        <f>Ekonomika!C382</f>
        <v>0</v>
      </c>
      <c r="D27" s="52" t="str">
        <f t="shared" si="0"/>
        <v/>
      </c>
    </row>
    <row r="28" spans="1:4" x14ac:dyDescent="0.3">
      <c r="A28" s="45" t="s">
        <v>267</v>
      </c>
      <c r="B28" s="35">
        <f>Ekonomika!B383</f>
        <v>0</v>
      </c>
      <c r="C28" s="35">
        <f>Ekonomika!C383</f>
        <v>0</v>
      </c>
      <c r="D28" s="52" t="str">
        <f t="shared" si="0"/>
        <v/>
      </c>
    </row>
    <row r="29" spans="1:4" x14ac:dyDescent="0.3">
      <c r="A29" s="45" t="s">
        <v>268</v>
      </c>
      <c r="B29" s="35">
        <f>Ekonomika!B384</f>
        <v>0</v>
      </c>
      <c r="C29" s="35">
        <f>Ekonomika!C384</f>
        <v>0</v>
      </c>
      <c r="D29" s="52" t="str">
        <f t="shared" si="0"/>
        <v/>
      </c>
    </row>
    <row r="30" spans="1:4" x14ac:dyDescent="0.3">
      <c r="A30" s="45" t="s">
        <v>269</v>
      </c>
      <c r="B30" s="35">
        <f>Ekonomika!B385</f>
        <v>0</v>
      </c>
      <c r="C30" s="35">
        <f>Ekonomika!C385</f>
        <v>0</v>
      </c>
      <c r="D30" s="52" t="str">
        <f t="shared" si="0"/>
        <v/>
      </c>
    </row>
    <row r="31" spans="1:4" x14ac:dyDescent="0.3">
      <c r="A31" s="45" t="s">
        <v>98</v>
      </c>
      <c r="B31" s="35">
        <f>Ekonomika!B386</f>
        <v>0</v>
      </c>
      <c r="C31" s="35">
        <f>Ekonomika!C386</f>
        <v>0</v>
      </c>
      <c r="D31" s="52" t="str">
        <f t="shared" si="0"/>
        <v/>
      </c>
    </row>
    <row r="32" spans="1:4" x14ac:dyDescent="0.3">
      <c r="A32" s="45" t="s">
        <v>99</v>
      </c>
      <c r="B32" s="35">
        <f>Ekonomika!B387</f>
        <v>0</v>
      </c>
      <c r="C32" s="35">
        <f>Ekonomika!C387</f>
        <v>0</v>
      </c>
      <c r="D32" s="52" t="str">
        <f t="shared" si="0"/>
        <v/>
      </c>
    </row>
    <row r="33" spans="1:4" x14ac:dyDescent="0.3">
      <c r="A33" s="45" t="s">
        <v>100</v>
      </c>
      <c r="B33" s="35">
        <f>Ekonomika!B388</f>
        <v>0</v>
      </c>
      <c r="C33" s="35">
        <f>Ekonomika!C388</f>
        <v>0</v>
      </c>
      <c r="D33" s="52" t="str">
        <f t="shared" si="0"/>
        <v/>
      </c>
    </row>
    <row r="34" spans="1:4" x14ac:dyDescent="0.3">
      <c r="A34" s="45" t="s">
        <v>101</v>
      </c>
      <c r="B34" s="35">
        <f>Ekonomika!B389</f>
        <v>0</v>
      </c>
      <c r="C34" s="35">
        <f>Ekonomika!C389</f>
        <v>0</v>
      </c>
      <c r="D34" s="52" t="str">
        <f t="shared" si="0"/>
        <v/>
      </c>
    </row>
    <row r="35" spans="1:4" x14ac:dyDescent="0.3">
      <c r="A35" s="45" t="s">
        <v>270</v>
      </c>
      <c r="B35" s="35">
        <f>Ekonomika!B390</f>
        <v>0</v>
      </c>
      <c r="C35" s="35">
        <f>Ekonomika!C390</f>
        <v>0</v>
      </c>
      <c r="D35" s="52" t="str">
        <f t="shared" si="0"/>
        <v/>
      </c>
    </row>
    <row r="36" spans="1:4" x14ac:dyDescent="0.3">
      <c r="A36" s="45" t="s">
        <v>271</v>
      </c>
      <c r="B36" s="35">
        <f>Ekonomika!B391</f>
        <v>0</v>
      </c>
      <c r="C36" s="35">
        <f>Ekonomika!C391</f>
        <v>0</v>
      </c>
      <c r="D36" s="52" t="str">
        <f t="shared" si="0"/>
        <v/>
      </c>
    </row>
    <row r="37" spans="1:4" x14ac:dyDescent="0.3">
      <c r="A37" s="45" t="s">
        <v>272</v>
      </c>
      <c r="B37" s="35">
        <f>Ekonomika!B392</f>
        <v>0</v>
      </c>
      <c r="C37" s="35">
        <f>Ekonomika!C392</f>
        <v>0</v>
      </c>
      <c r="D37" s="52" t="str">
        <f t="shared" si="0"/>
        <v/>
      </c>
    </row>
    <row r="38" spans="1:4" x14ac:dyDescent="0.3">
      <c r="A38" s="45" t="s">
        <v>273</v>
      </c>
      <c r="B38" s="35">
        <f>Ekonomika!B393</f>
        <v>0</v>
      </c>
      <c r="C38" s="35">
        <f>Ekonomika!C393</f>
        <v>0</v>
      </c>
      <c r="D38" s="52" t="str">
        <f t="shared" si="0"/>
        <v/>
      </c>
    </row>
    <row r="39" spans="1:4" x14ac:dyDescent="0.3">
      <c r="A39" s="45" t="s">
        <v>274</v>
      </c>
      <c r="B39" s="35">
        <f>Ekonomika!B394</f>
        <v>0</v>
      </c>
      <c r="C39" s="35">
        <f>Ekonomika!C394</f>
        <v>0</v>
      </c>
      <c r="D39" s="52" t="str">
        <f t="shared" si="0"/>
        <v/>
      </c>
    </row>
    <row r="40" spans="1:4" x14ac:dyDescent="0.3">
      <c r="A40" s="45" t="s">
        <v>102</v>
      </c>
      <c r="B40" s="35">
        <f>Ekonomika!B395</f>
        <v>0</v>
      </c>
      <c r="C40" s="35">
        <f>Ekonomika!C395</f>
        <v>0</v>
      </c>
      <c r="D40" s="52" t="str">
        <f t="shared" si="0"/>
        <v/>
      </c>
    </row>
    <row r="41" spans="1:4" x14ac:dyDescent="0.3">
      <c r="A41" s="45" t="s">
        <v>248</v>
      </c>
      <c r="B41" s="35">
        <f>Ekonomika!B396</f>
        <v>0</v>
      </c>
      <c r="C41" s="35">
        <f>Ekonomika!C396</f>
        <v>0</v>
      </c>
      <c r="D41" s="52" t="str">
        <f t="shared" si="0"/>
        <v/>
      </c>
    </row>
    <row r="42" spans="1:4" x14ac:dyDescent="0.3">
      <c r="A42" s="45" t="s">
        <v>249</v>
      </c>
      <c r="B42" s="35">
        <f>Ekonomika!B397</f>
        <v>0</v>
      </c>
      <c r="C42" s="35">
        <f>Ekonomika!C397</f>
        <v>0</v>
      </c>
      <c r="D42" s="52" t="str">
        <f t="shared" si="0"/>
        <v/>
      </c>
    </row>
    <row r="43" spans="1:4" x14ac:dyDescent="0.3">
      <c r="A43" s="45" t="s">
        <v>250</v>
      </c>
      <c r="B43" s="35">
        <f>Ekonomika!B398</f>
        <v>0</v>
      </c>
      <c r="C43" s="35">
        <f>Ekonomika!C398</f>
        <v>0</v>
      </c>
      <c r="D43" s="52" t="str">
        <f t="shared" si="0"/>
        <v/>
      </c>
    </row>
    <row r="44" spans="1:4" x14ac:dyDescent="0.3">
      <c r="A44" s="45" t="s">
        <v>251</v>
      </c>
      <c r="B44" s="35">
        <f>Ekonomika!B399</f>
        <v>0</v>
      </c>
      <c r="C44" s="35">
        <f>Ekonomika!C399</f>
        <v>0</v>
      </c>
      <c r="D44" s="52" t="str">
        <f t="shared" si="0"/>
        <v/>
      </c>
    </row>
    <row r="45" spans="1:4" x14ac:dyDescent="0.3">
      <c r="A45" s="45" t="s">
        <v>275</v>
      </c>
      <c r="B45" s="35">
        <f>Ekonomika!B400</f>
        <v>0</v>
      </c>
      <c r="C45" s="35">
        <f>Ekonomika!C400</f>
        <v>0</v>
      </c>
      <c r="D45" s="52" t="str">
        <f t="shared" si="0"/>
        <v/>
      </c>
    </row>
    <row r="46" spans="1:4" x14ac:dyDescent="0.3">
      <c r="A46" s="45" t="s">
        <v>276</v>
      </c>
      <c r="B46" s="35">
        <f>Ekonomika!B401</f>
        <v>0</v>
      </c>
      <c r="C46" s="35">
        <f>Ekonomika!C401</f>
        <v>0</v>
      </c>
      <c r="D46" s="52" t="str">
        <f t="shared" si="0"/>
        <v/>
      </c>
    </row>
    <row r="47" spans="1:4" x14ac:dyDescent="0.3">
      <c r="A47" s="45" t="s">
        <v>277</v>
      </c>
      <c r="B47" s="35">
        <f>Ekonomika!B402</f>
        <v>0</v>
      </c>
      <c r="C47" s="35">
        <f>Ekonomika!C402</f>
        <v>0</v>
      </c>
      <c r="D47" s="52" t="str">
        <f t="shared" si="0"/>
        <v/>
      </c>
    </row>
    <row r="48" spans="1:4" x14ac:dyDescent="0.3">
      <c r="A48" s="45" t="s">
        <v>278</v>
      </c>
      <c r="B48" s="35">
        <f>Ekonomika!B403</f>
        <v>0</v>
      </c>
      <c r="C48" s="35">
        <f>Ekonomika!C403</f>
        <v>0</v>
      </c>
      <c r="D48" s="52" t="str">
        <f t="shared" si="0"/>
        <v/>
      </c>
    </row>
    <row r="49" spans="1:4" x14ac:dyDescent="0.3">
      <c r="A49" s="45" t="s">
        <v>279</v>
      </c>
      <c r="B49" s="35">
        <f>Ekonomika!B404</f>
        <v>0</v>
      </c>
      <c r="C49" s="35">
        <f>Ekonomika!C404</f>
        <v>0</v>
      </c>
      <c r="D49" s="52" t="str">
        <f t="shared" si="0"/>
        <v/>
      </c>
    </row>
  </sheetData>
  <sheetProtection algorithmName="SHA-512" hashValue="eOHO718LTwwDa+nelGreBUbFhvljBNnMQUQeLRjF5A4eh3bOqRrajj1fARrZly/2T78B6Ma069l/UwVfs1Vqew==" saltValue="NuJmwAX6OIeRnJhNd3a+QQ==" spinCount="100000" sheet="1" objects="1" scenarios="1"/>
  <dataValidations count="4">
    <dataValidation allowBlank="1" showInputMessage="1" showErrorMessage="1" prompt="Iznos (prethodna godina)" sqref="C1" xr:uid="{00000000-0002-0000-0600-000000000000}"/>
    <dataValidation allowBlank="1" showInputMessage="1" showErrorMessage="1" prompt="Iznos (tekuća godina)" sqref="B1" xr:uid="{00000000-0002-0000-0600-000001000000}"/>
    <dataValidation allowBlank="1" showInputMessage="1" showErrorMessage="1" prompt="AOP" sqref="A1" xr:uid="{00000000-0002-0000-0600-000002000000}"/>
    <dataValidation type="custom" operator="equal" allowBlank="1" showInputMessage="1" showErrorMessage="1" errorTitle="Greška" error="Vrijednost mora biti cjelobrojna - ponovite unos." sqref="B2:C49" xr:uid="{00000000-0002-0000-0600-000003000000}">
      <formula1>ISNUMBER(B2)</formula1>
    </dataValidation>
  </dataValidations>
  <pageMargins left="0.7" right="0.7" top="0.75" bottom="0.75" header="0.3" footer="0.3"/>
  <pageSetup paperSize="9" orientation="portrait" r:id="rId1"/>
  <ignoredErrors>
    <ignoredError sqref="A2:A4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3" tint="0.79998168889431442"/>
  </sheetPr>
  <dimension ref="A1:E55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8.7109375" style="8" bestFit="1" customWidth="1"/>
    <col min="2" max="2" width="8.7109375" style="20" bestFit="1" customWidth="1"/>
    <col min="3" max="4" width="13.5703125" style="5" customWidth="1"/>
    <col min="5" max="5" width="49.42578125" style="5" customWidth="1"/>
    <col min="6" max="16384" width="9.140625" style="5"/>
  </cols>
  <sheetData>
    <row r="1" spans="1:5" x14ac:dyDescent="0.3">
      <c r="A1" s="92" t="s">
        <v>502</v>
      </c>
      <c r="B1" s="92" t="s">
        <v>492</v>
      </c>
      <c r="C1" s="92" t="s">
        <v>493</v>
      </c>
      <c r="D1" s="92" t="s">
        <v>500</v>
      </c>
      <c r="E1" s="51" t="s">
        <v>2647</v>
      </c>
    </row>
    <row r="2" spans="1:5" x14ac:dyDescent="0.3">
      <c r="A2" s="44">
        <v>1</v>
      </c>
      <c r="B2" s="45">
        <v>401</v>
      </c>
      <c r="C2" s="35">
        <f>Ekonomika!C409</f>
        <v>12814</v>
      </c>
      <c r="D2" s="35">
        <f>Ekonomika!D409</f>
        <v>14202</v>
      </c>
      <c r="E2" s="52" t="str">
        <f>IF(AND(OR(NOT(ISNUMBER(C2))),NOT(ISBLANK(C2))),CONCATENATE("Vrijednost na AOP ",B2,", ",C$1," mora biti cijeli broj."),IF(AND(OR(NOT(ISNUMBER(D2))),NOT(ISBLANK(D2))),CONCATENATE("Vrijednost na AOP ",B2,", ",D$1," mora biti cijeli broj."),""))</f>
        <v/>
      </c>
    </row>
    <row r="3" spans="1:5" x14ac:dyDescent="0.3">
      <c r="A3" s="44">
        <v>2</v>
      </c>
      <c r="B3" s="45" t="s">
        <v>2294</v>
      </c>
      <c r="C3" s="35">
        <f>Ekonomika!C410</f>
        <v>0</v>
      </c>
      <c r="D3" s="35">
        <f>Ekonomika!D410</f>
        <v>27184</v>
      </c>
      <c r="E3" s="52" t="str">
        <f t="shared" ref="E3:E55" si="0">IF(AND(OR(NOT(ISNUMBER(C3))),NOT(ISBLANK(C3))),CONCATENATE("Vrijednost na AOP ",B3,", ",C$1," mora biti cijeli broj."),IF(AND(OR(NOT(ISNUMBER(D3))),NOT(ISBLANK(D3))),CONCATENATE("Vrijednost na AOP ",B3,", ",D$1," mora biti cijeli broj."),""))</f>
        <v/>
      </c>
    </row>
    <row r="4" spans="1:5" x14ac:dyDescent="0.3">
      <c r="A4" s="44">
        <v>3</v>
      </c>
      <c r="B4" s="45" t="s">
        <v>2295</v>
      </c>
      <c r="C4" s="35">
        <f>Ekonomika!C411</f>
        <v>0</v>
      </c>
      <c r="D4" s="35">
        <f>Ekonomika!D411</f>
        <v>0</v>
      </c>
      <c r="E4" s="52" t="str">
        <f t="shared" si="0"/>
        <v/>
      </c>
    </row>
    <row r="5" spans="1:5" x14ac:dyDescent="0.3">
      <c r="A5" s="44">
        <v>4</v>
      </c>
      <c r="B5" s="45" t="s">
        <v>2296</v>
      </c>
      <c r="C5" s="35">
        <f>Ekonomika!C412</f>
        <v>1178940</v>
      </c>
      <c r="D5" s="35">
        <f>Ekonomika!D412</f>
        <v>920132</v>
      </c>
      <c r="E5" s="52" t="str">
        <f t="shared" si="0"/>
        <v/>
      </c>
    </row>
    <row r="6" spans="1:5" x14ac:dyDescent="0.3">
      <c r="A6" s="44">
        <v>5</v>
      </c>
      <c r="B6" s="45" t="s">
        <v>2297</v>
      </c>
      <c r="C6" s="35">
        <f>Ekonomika!C413</f>
        <v>0</v>
      </c>
      <c r="D6" s="35">
        <f>Ekonomika!D413</f>
        <v>0</v>
      </c>
      <c r="E6" s="52" t="str">
        <f t="shared" si="0"/>
        <v/>
      </c>
    </row>
    <row r="7" spans="1:5" x14ac:dyDescent="0.3">
      <c r="A7" s="44">
        <v>6</v>
      </c>
      <c r="B7" s="45" t="s">
        <v>2298</v>
      </c>
      <c r="C7" s="35">
        <f>Ekonomika!C414</f>
        <v>0</v>
      </c>
      <c r="D7" s="35">
        <f>Ekonomika!D414</f>
        <v>0</v>
      </c>
      <c r="E7" s="52" t="str">
        <f t="shared" si="0"/>
        <v/>
      </c>
    </row>
    <row r="8" spans="1:5" x14ac:dyDescent="0.3">
      <c r="A8" s="44">
        <v>7</v>
      </c>
      <c r="B8" s="45" t="s">
        <v>2299</v>
      </c>
      <c r="C8" s="35">
        <f>Ekonomika!C415</f>
        <v>0</v>
      </c>
      <c r="D8" s="35">
        <f>Ekonomika!D415</f>
        <v>0</v>
      </c>
      <c r="E8" s="52" t="str">
        <f t="shared" si="0"/>
        <v/>
      </c>
    </row>
    <row r="9" spans="1:5" x14ac:dyDescent="0.3">
      <c r="A9" s="44">
        <v>8</v>
      </c>
      <c r="B9" s="45" t="s">
        <v>2300</v>
      </c>
      <c r="C9" s="35">
        <f>Ekonomika!C416</f>
        <v>0</v>
      </c>
      <c r="D9" s="35">
        <f>Ekonomika!D416</f>
        <v>0</v>
      </c>
      <c r="E9" s="52" t="str">
        <f t="shared" si="0"/>
        <v/>
      </c>
    </row>
    <row r="10" spans="1:5" x14ac:dyDescent="0.3">
      <c r="A10" s="44">
        <v>9</v>
      </c>
      <c r="B10" s="45">
        <v>402</v>
      </c>
      <c r="C10" s="35">
        <f>Ekonomika!C417</f>
        <v>1178940</v>
      </c>
      <c r="D10" s="35">
        <f>Ekonomika!D417</f>
        <v>947316</v>
      </c>
      <c r="E10" s="52" t="str">
        <f t="shared" si="0"/>
        <v/>
      </c>
    </row>
    <row r="11" spans="1:5" x14ac:dyDescent="0.3">
      <c r="A11" s="44">
        <v>10</v>
      </c>
      <c r="B11" s="45" t="s">
        <v>2301</v>
      </c>
      <c r="C11" s="35">
        <f>Ekonomika!C418</f>
        <v>-122119</v>
      </c>
      <c r="D11" s="35">
        <f>Ekonomika!D418</f>
        <v>13024</v>
      </c>
      <c r="E11" s="52" t="str">
        <f t="shared" si="0"/>
        <v/>
      </c>
    </row>
    <row r="12" spans="1:5" x14ac:dyDescent="0.3">
      <c r="A12" s="44">
        <v>11</v>
      </c>
      <c r="B12" s="45" t="s">
        <v>2302</v>
      </c>
      <c r="C12" s="35">
        <f>Ekonomika!C419</f>
        <v>40795</v>
      </c>
      <c r="D12" s="35">
        <f>Ekonomika!D419</f>
        <v>3087</v>
      </c>
      <c r="E12" s="52" t="str">
        <f t="shared" si="0"/>
        <v/>
      </c>
    </row>
    <row r="13" spans="1:5" x14ac:dyDescent="0.3">
      <c r="A13" s="44">
        <v>12</v>
      </c>
      <c r="B13" s="45" t="s">
        <v>2303</v>
      </c>
      <c r="C13" s="35">
        <f>Ekonomika!C420</f>
        <v>-20328</v>
      </c>
      <c r="D13" s="35">
        <f>Ekonomika!D420</f>
        <v>55030</v>
      </c>
      <c r="E13" s="52" t="str">
        <f t="shared" si="0"/>
        <v/>
      </c>
    </row>
    <row r="14" spans="1:5" x14ac:dyDescent="0.3">
      <c r="A14" s="44">
        <v>13</v>
      </c>
      <c r="B14" s="45" t="s">
        <v>2304</v>
      </c>
      <c r="C14" s="35">
        <f>Ekonomika!C421</f>
        <v>3936</v>
      </c>
      <c r="D14" s="35">
        <f>Ekonomika!D421</f>
        <v>-3936</v>
      </c>
      <c r="E14" s="52" t="str">
        <f t="shared" si="0"/>
        <v/>
      </c>
    </row>
    <row r="15" spans="1:5" x14ac:dyDescent="0.3">
      <c r="A15" s="44">
        <v>14</v>
      </c>
      <c r="B15" s="45" t="s">
        <v>2305</v>
      </c>
      <c r="C15" s="35">
        <f>Ekonomika!C422</f>
        <v>228901</v>
      </c>
      <c r="D15" s="35">
        <f>Ekonomika!D422</f>
        <v>-50489</v>
      </c>
      <c r="E15" s="52" t="str">
        <f t="shared" si="0"/>
        <v/>
      </c>
    </row>
    <row r="16" spans="1:5" x14ac:dyDescent="0.3">
      <c r="A16" s="44">
        <v>15</v>
      </c>
      <c r="B16" s="45" t="s">
        <v>2306</v>
      </c>
      <c r="C16" s="35">
        <f>Ekonomika!C423</f>
        <v>28701</v>
      </c>
      <c r="D16" s="35">
        <f>Ekonomika!D423</f>
        <v>50814</v>
      </c>
      <c r="E16" s="52" t="str">
        <f t="shared" si="0"/>
        <v/>
      </c>
    </row>
    <row r="17" spans="1:5" x14ac:dyDescent="0.3">
      <c r="A17" s="44">
        <v>16</v>
      </c>
      <c r="B17" s="45" t="s">
        <v>2307</v>
      </c>
      <c r="C17" s="35">
        <f>Ekonomika!C424</f>
        <v>-3935</v>
      </c>
      <c r="D17" s="35">
        <f>Ekonomika!D424</f>
        <v>1565</v>
      </c>
      <c r="E17" s="52" t="str">
        <f t="shared" si="0"/>
        <v/>
      </c>
    </row>
    <row r="18" spans="1:5" x14ac:dyDescent="0.3">
      <c r="A18" s="44">
        <v>17</v>
      </c>
      <c r="B18" s="45">
        <v>403</v>
      </c>
      <c r="C18" s="35">
        <f>Ekonomika!C425</f>
        <v>155951</v>
      </c>
      <c r="D18" s="35">
        <f>Ekonomika!D425</f>
        <v>69095</v>
      </c>
      <c r="E18" s="52" t="str">
        <f t="shared" si="0"/>
        <v/>
      </c>
    </row>
    <row r="19" spans="1:5" x14ac:dyDescent="0.3">
      <c r="A19" s="44">
        <v>18</v>
      </c>
      <c r="B19" s="45">
        <v>404</v>
      </c>
      <c r="C19" s="35">
        <f>Ekonomika!C426</f>
        <v>1347705</v>
      </c>
      <c r="D19" s="35">
        <f>Ekonomika!D426</f>
        <v>1030613</v>
      </c>
      <c r="E19" s="52" t="str">
        <f t="shared" si="0"/>
        <v/>
      </c>
    </row>
    <row r="20" spans="1:5" x14ac:dyDescent="0.3">
      <c r="A20" s="44">
        <v>19</v>
      </c>
      <c r="B20" s="45">
        <v>405</v>
      </c>
      <c r="C20" s="35">
        <f>Ekonomika!C427</f>
        <v>0</v>
      </c>
      <c r="D20" s="35">
        <f>Ekonomika!D427</f>
        <v>0</v>
      </c>
      <c r="E20" s="52" t="str">
        <f t="shared" si="0"/>
        <v/>
      </c>
    </row>
    <row r="21" spans="1:5" x14ac:dyDescent="0.3">
      <c r="A21" s="44">
        <v>20</v>
      </c>
      <c r="B21" s="45">
        <v>406</v>
      </c>
      <c r="C21" s="35">
        <f>Ekonomika!C428</f>
        <v>0</v>
      </c>
      <c r="D21" s="35">
        <f>Ekonomika!D428</f>
        <v>0</v>
      </c>
      <c r="E21" s="52" t="str">
        <f t="shared" si="0"/>
        <v/>
      </c>
    </row>
    <row r="22" spans="1:5" x14ac:dyDescent="0.3">
      <c r="A22" s="44">
        <v>21</v>
      </c>
      <c r="B22" s="45">
        <v>407</v>
      </c>
      <c r="C22" s="35">
        <f>Ekonomika!C429</f>
        <v>0</v>
      </c>
      <c r="D22" s="35">
        <f>Ekonomika!D429</f>
        <v>0</v>
      </c>
      <c r="E22" s="52" t="str">
        <f t="shared" si="0"/>
        <v/>
      </c>
    </row>
    <row r="23" spans="1:5" x14ac:dyDescent="0.3">
      <c r="A23" s="44">
        <v>22</v>
      </c>
      <c r="B23" s="45">
        <v>408</v>
      </c>
      <c r="C23" s="35">
        <f>Ekonomika!C430</f>
        <v>0</v>
      </c>
      <c r="D23" s="35">
        <f>Ekonomika!D430</f>
        <v>0</v>
      </c>
      <c r="E23" s="52" t="str">
        <f t="shared" si="0"/>
        <v/>
      </c>
    </row>
    <row r="24" spans="1:5" x14ac:dyDescent="0.3">
      <c r="A24" s="44">
        <v>23</v>
      </c>
      <c r="B24" s="45">
        <v>409</v>
      </c>
      <c r="C24" s="35">
        <f>Ekonomika!C431</f>
        <v>0</v>
      </c>
      <c r="D24" s="35">
        <f>Ekonomika!D431</f>
        <v>0</v>
      </c>
      <c r="E24" s="52" t="str">
        <f t="shared" si="0"/>
        <v/>
      </c>
    </row>
    <row r="25" spans="1:5" x14ac:dyDescent="0.3">
      <c r="A25" s="44">
        <v>24</v>
      </c>
      <c r="B25" s="45">
        <v>410</v>
      </c>
      <c r="C25" s="35">
        <f>Ekonomika!C432</f>
        <v>0</v>
      </c>
      <c r="D25" s="35">
        <f>Ekonomika!D432</f>
        <v>0</v>
      </c>
      <c r="E25" s="52" t="str">
        <f t="shared" si="0"/>
        <v/>
      </c>
    </row>
    <row r="26" spans="1:5" x14ac:dyDescent="0.3">
      <c r="A26" s="44">
        <v>25</v>
      </c>
      <c r="B26" s="45">
        <v>411</v>
      </c>
      <c r="C26" s="35">
        <f>Ekonomika!C433</f>
        <v>0</v>
      </c>
      <c r="D26" s="35">
        <f>Ekonomika!D433</f>
        <v>0</v>
      </c>
      <c r="E26" s="52" t="str">
        <f t="shared" si="0"/>
        <v/>
      </c>
    </row>
    <row r="27" spans="1:5" x14ac:dyDescent="0.3">
      <c r="A27" s="44">
        <v>26</v>
      </c>
      <c r="B27" s="45">
        <v>412</v>
      </c>
      <c r="C27" s="35">
        <f>Ekonomika!C434</f>
        <v>1109370</v>
      </c>
      <c r="D27" s="35">
        <f>Ekonomika!D434</f>
        <v>2002388</v>
      </c>
      <c r="E27" s="52" t="str">
        <f t="shared" si="0"/>
        <v/>
      </c>
    </row>
    <row r="28" spans="1:5" x14ac:dyDescent="0.3">
      <c r="A28" s="44">
        <v>27</v>
      </c>
      <c r="B28" s="45">
        <v>413</v>
      </c>
      <c r="C28" s="35">
        <f>Ekonomika!C435</f>
        <v>0</v>
      </c>
      <c r="D28" s="35">
        <f>Ekonomika!D435</f>
        <v>0</v>
      </c>
      <c r="E28" s="52" t="str">
        <f t="shared" si="0"/>
        <v/>
      </c>
    </row>
    <row r="29" spans="1:5" x14ac:dyDescent="0.3">
      <c r="A29" s="44">
        <v>28</v>
      </c>
      <c r="B29" s="45">
        <v>414</v>
      </c>
      <c r="C29" s="35">
        <f>Ekonomika!C436</f>
        <v>0</v>
      </c>
      <c r="D29" s="35">
        <f>Ekonomika!D436</f>
        <v>0</v>
      </c>
      <c r="E29" s="52" t="str">
        <f t="shared" si="0"/>
        <v/>
      </c>
    </row>
    <row r="30" spans="1:5" x14ac:dyDescent="0.3">
      <c r="A30" s="44">
        <v>29</v>
      </c>
      <c r="B30" s="45">
        <v>415</v>
      </c>
      <c r="C30" s="35">
        <f>Ekonomika!C437</f>
        <v>1109370</v>
      </c>
      <c r="D30" s="35">
        <f>Ekonomika!D437</f>
        <v>2002388</v>
      </c>
      <c r="E30" s="52" t="str">
        <f t="shared" si="0"/>
        <v/>
      </c>
    </row>
    <row r="31" spans="1:5" x14ac:dyDescent="0.3">
      <c r="A31" s="44">
        <v>30</v>
      </c>
      <c r="B31" s="45">
        <v>416</v>
      </c>
      <c r="C31" s="35">
        <f>Ekonomika!C438</f>
        <v>0</v>
      </c>
      <c r="D31" s="35">
        <f>Ekonomika!D438</f>
        <v>0</v>
      </c>
      <c r="E31" s="52" t="str">
        <f t="shared" si="0"/>
        <v/>
      </c>
    </row>
    <row r="32" spans="1:5" x14ac:dyDescent="0.3">
      <c r="A32" s="44">
        <v>31</v>
      </c>
      <c r="B32" s="45">
        <v>417</v>
      </c>
      <c r="C32" s="35">
        <f>Ekonomika!C439</f>
        <v>0</v>
      </c>
      <c r="D32" s="35">
        <f>Ekonomika!D439</f>
        <v>0</v>
      </c>
      <c r="E32" s="52" t="str">
        <f t="shared" si="0"/>
        <v/>
      </c>
    </row>
    <row r="33" spans="1:5" x14ac:dyDescent="0.3">
      <c r="A33" s="44">
        <v>32</v>
      </c>
      <c r="B33" s="45">
        <v>418</v>
      </c>
      <c r="C33" s="35">
        <f>Ekonomika!C440</f>
        <v>1109370</v>
      </c>
      <c r="D33" s="35">
        <f>Ekonomika!D440</f>
        <v>2002388</v>
      </c>
      <c r="E33" s="52" t="str">
        <f t="shared" si="0"/>
        <v/>
      </c>
    </row>
    <row r="34" spans="1:5" x14ac:dyDescent="0.3">
      <c r="A34" s="44">
        <v>33</v>
      </c>
      <c r="B34" s="45">
        <v>419</v>
      </c>
      <c r="C34" s="35">
        <f>Ekonomika!C441</f>
        <v>187333</v>
      </c>
      <c r="D34" s="35">
        <f>Ekonomika!D441</f>
        <v>1068140</v>
      </c>
      <c r="E34" s="52" t="str">
        <f t="shared" si="0"/>
        <v/>
      </c>
    </row>
    <row r="35" spans="1:5" x14ac:dyDescent="0.3">
      <c r="A35" s="44">
        <v>34</v>
      </c>
      <c r="B35" s="45">
        <v>420</v>
      </c>
      <c r="C35" s="35">
        <f>Ekonomika!C442</f>
        <v>0</v>
      </c>
      <c r="D35" s="35">
        <f>Ekonomika!D442</f>
        <v>0</v>
      </c>
      <c r="E35" s="52" t="str">
        <f t="shared" si="0"/>
        <v/>
      </c>
    </row>
    <row r="36" spans="1:5" x14ac:dyDescent="0.3">
      <c r="A36" s="44">
        <v>35</v>
      </c>
      <c r="B36" s="45">
        <v>421</v>
      </c>
      <c r="C36" s="35">
        <f>Ekonomika!C443</f>
        <v>187333</v>
      </c>
      <c r="D36" s="35">
        <f>Ekonomika!D443</f>
        <v>701578</v>
      </c>
      <c r="E36" s="52" t="str">
        <f t="shared" si="0"/>
        <v/>
      </c>
    </row>
    <row r="37" spans="1:5" x14ac:dyDescent="0.3">
      <c r="A37" s="44">
        <v>36</v>
      </c>
      <c r="B37" s="45">
        <v>422</v>
      </c>
      <c r="C37" s="35">
        <f>Ekonomika!C444</f>
        <v>0</v>
      </c>
      <c r="D37" s="35">
        <f>Ekonomika!D444</f>
        <v>366562</v>
      </c>
      <c r="E37" s="52" t="str">
        <f t="shared" si="0"/>
        <v/>
      </c>
    </row>
    <row r="38" spans="1:5" x14ac:dyDescent="0.3">
      <c r="A38" s="44">
        <v>37</v>
      </c>
      <c r="B38" s="45">
        <v>423</v>
      </c>
      <c r="C38" s="35">
        <f>Ekonomika!C445</f>
        <v>0</v>
      </c>
      <c r="D38" s="35">
        <f>Ekonomika!D445</f>
        <v>0</v>
      </c>
      <c r="E38" s="52" t="str">
        <f t="shared" si="0"/>
        <v/>
      </c>
    </row>
    <row r="39" spans="1:5" x14ac:dyDescent="0.3">
      <c r="A39" s="44">
        <v>38</v>
      </c>
      <c r="B39" s="45">
        <v>424</v>
      </c>
      <c r="C39" s="35">
        <f>Ekonomika!C446</f>
        <v>448667</v>
      </c>
      <c r="D39" s="35">
        <f>Ekonomika!D446</f>
        <v>0</v>
      </c>
      <c r="E39" s="52" t="str">
        <f t="shared" si="0"/>
        <v/>
      </c>
    </row>
    <row r="40" spans="1:5" x14ac:dyDescent="0.3">
      <c r="A40" s="44">
        <v>39</v>
      </c>
      <c r="B40" s="45">
        <v>425</v>
      </c>
      <c r="C40" s="35">
        <f>Ekonomika!C447</f>
        <v>0</v>
      </c>
      <c r="D40" s="35">
        <f>Ekonomika!D447</f>
        <v>0</v>
      </c>
      <c r="E40" s="52" t="str">
        <f t="shared" si="0"/>
        <v/>
      </c>
    </row>
    <row r="41" spans="1:5" x14ac:dyDescent="0.3">
      <c r="A41" s="44">
        <v>40</v>
      </c>
      <c r="B41" s="45">
        <v>426</v>
      </c>
      <c r="C41" s="35">
        <f>Ekonomika!C448</f>
        <v>0</v>
      </c>
      <c r="D41" s="35">
        <f>Ekonomika!D448</f>
        <v>0</v>
      </c>
      <c r="E41" s="52" t="str">
        <f t="shared" si="0"/>
        <v/>
      </c>
    </row>
    <row r="42" spans="1:5" x14ac:dyDescent="0.3">
      <c r="A42" s="44">
        <v>41</v>
      </c>
      <c r="B42" s="45">
        <v>427</v>
      </c>
      <c r="C42" s="35">
        <f>Ekonomika!C449</f>
        <v>448667</v>
      </c>
      <c r="D42" s="35">
        <f>Ekonomika!D449</f>
        <v>0</v>
      </c>
      <c r="E42" s="52" t="str">
        <f t="shared" si="0"/>
        <v/>
      </c>
    </row>
    <row r="43" spans="1:5" x14ac:dyDescent="0.3">
      <c r="A43" s="44">
        <v>42</v>
      </c>
      <c r="B43" s="45">
        <v>428</v>
      </c>
      <c r="C43" s="35">
        <f>Ekonomika!C450</f>
        <v>0</v>
      </c>
      <c r="D43" s="35">
        <f>Ekonomika!D450</f>
        <v>0</v>
      </c>
      <c r="E43" s="52" t="str">
        <f t="shared" si="0"/>
        <v/>
      </c>
    </row>
    <row r="44" spans="1:5" x14ac:dyDescent="0.3">
      <c r="A44" s="44">
        <v>43</v>
      </c>
      <c r="B44" s="45">
        <v>429</v>
      </c>
      <c r="C44" s="35">
        <f>Ekonomika!C451</f>
        <v>0</v>
      </c>
      <c r="D44" s="35">
        <f>Ekonomika!D451</f>
        <v>0</v>
      </c>
      <c r="E44" s="52" t="str">
        <f t="shared" si="0"/>
        <v/>
      </c>
    </row>
    <row r="45" spans="1:5" x14ac:dyDescent="0.3">
      <c r="A45" s="44">
        <v>44</v>
      </c>
      <c r="B45" s="45">
        <v>430</v>
      </c>
      <c r="C45" s="35">
        <f>Ekonomika!C452</f>
        <v>0</v>
      </c>
      <c r="D45" s="35">
        <f>Ekonomika!D452</f>
        <v>0</v>
      </c>
      <c r="E45" s="52" t="str">
        <f t="shared" si="0"/>
        <v/>
      </c>
    </row>
    <row r="46" spans="1:5" x14ac:dyDescent="0.3">
      <c r="A46" s="44">
        <v>45</v>
      </c>
      <c r="B46" s="45">
        <v>431</v>
      </c>
      <c r="C46" s="35">
        <f>Ekonomika!C453</f>
        <v>0</v>
      </c>
      <c r="D46" s="35">
        <f>Ekonomika!D453</f>
        <v>1068140</v>
      </c>
      <c r="E46" s="52" t="str">
        <f t="shared" si="0"/>
        <v/>
      </c>
    </row>
    <row r="47" spans="1:5" x14ac:dyDescent="0.3">
      <c r="A47" s="44">
        <v>46</v>
      </c>
      <c r="B47" s="45">
        <v>432</v>
      </c>
      <c r="C47" s="35">
        <f>Ekonomika!C454</f>
        <v>261334</v>
      </c>
      <c r="D47" s="35">
        <f>Ekonomika!D454</f>
        <v>0</v>
      </c>
      <c r="E47" s="52" t="str">
        <f t="shared" si="0"/>
        <v/>
      </c>
    </row>
    <row r="48" spans="1:5" x14ac:dyDescent="0.3">
      <c r="A48" s="44">
        <v>47</v>
      </c>
      <c r="B48" s="45">
        <v>433</v>
      </c>
      <c r="C48" s="35">
        <f>Ekonomika!C455</f>
        <v>1347705</v>
      </c>
      <c r="D48" s="35">
        <f>Ekonomika!D455</f>
        <v>2098753</v>
      </c>
      <c r="E48" s="52" t="str">
        <f t="shared" si="0"/>
        <v/>
      </c>
    </row>
    <row r="49" spans="1:5" x14ac:dyDescent="0.3">
      <c r="A49" s="44">
        <v>48</v>
      </c>
      <c r="B49" s="45">
        <v>434</v>
      </c>
      <c r="C49" s="35">
        <f>Ekonomika!C456</f>
        <v>1370704</v>
      </c>
      <c r="D49" s="35">
        <f>Ekonomika!D456</f>
        <v>2002388</v>
      </c>
      <c r="E49" s="52" t="str">
        <f t="shared" si="0"/>
        <v/>
      </c>
    </row>
    <row r="50" spans="1:5" x14ac:dyDescent="0.3">
      <c r="A50" s="44">
        <v>49</v>
      </c>
      <c r="B50" s="45">
        <v>435</v>
      </c>
      <c r="C50" s="35">
        <f>Ekonomika!C457</f>
        <v>0</v>
      </c>
      <c r="D50" s="35">
        <f>Ekonomika!D457</f>
        <v>96365</v>
      </c>
      <c r="E50" s="52" t="str">
        <f t="shared" si="0"/>
        <v/>
      </c>
    </row>
    <row r="51" spans="1:5" x14ac:dyDescent="0.3">
      <c r="A51" s="44">
        <v>50</v>
      </c>
      <c r="B51" s="45">
        <v>436</v>
      </c>
      <c r="C51" s="35">
        <f>Ekonomika!C458</f>
        <v>22999</v>
      </c>
      <c r="D51" s="35">
        <f>Ekonomika!D458</f>
        <v>0</v>
      </c>
      <c r="E51" s="52" t="str">
        <f t="shared" si="0"/>
        <v/>
      </c>
    </row>
    <row r="52" spans="1:5" x14ac:dyDescent="0.3">
      <c r="A52" s="44">
        <v>51</v>
      </c>
      <c r="B52" s="45">
        <v>437</v>
      </c>
      <c r="C52" s="35">
        <f>Ekonomika!C459</f>
        <v>175961</v>
      </c>
      <c r="D52" s="35">
        <f>Ekonomika!D459</f>
        <v>79596</v>
      </c>
      <c r="E52" s="52" t="str">
        <f t="shared" si="0"/>
        <v/>
      </c>
    </row>
    <row r="53" spans="1:5" x14ac:dyDescent="0.3">
      <c r="A53" s="44">
        <v>52</v>
      </c>
      <c r="B53" s="45">
        <v>438</v>
      </c>
      <c r="C53" s="35">
        <f>Ekonomika!C460</f>
        <v>0</v>
      </c>
      <c r="D53" s="35">
        <f>Ekonomika!D460</f>
        <v>0</v>
      </c>
      <c r="E53" s="52" t="str">
        <f t="shared" si="0"/>
        <v/>
      </c>
    </row>
    <row r="54" spans="1:5" x14ac:dyDescent="0.3">
      <c r="A54" s="44">
        <v>53</v>
      </c>
      <c r="B54" s="45">
        <v>439</v>
      </c>
      <c r="C54" s="35">
        <f>Ekonomika!C461</f>
        <v>0</v>
      </c>
      <c r="D54" s="35">
        <f>Ekonomika!D461</f>
        <v>0</v>
      </c>
      <c r="E54" s="52" t="str">
        <f t="shared" si="0"/>
        <v/>
      </c>
    </row>
    <row r="55" spans="1:5" x14ac:dyDescent="0.3">
      <c r="A55" s="44">
        <v>54</v>
      </c>
      <c r="B55" s="45">
        <v>440</v>
      </c>
      <c r="C55" s="35">
        <f>Ekonomika!C462</f>
        <v>152962</v>
      </c>
      <c r="D55" s="35">
        <f>Ekonomika!D462</f>
        <v>175961</v>
      </c>
      <c r="E55" s="52" t="str">
        <f t="shared" si="0"/>
        <v/>
      </c>
    </row>
  </sheetData>
  <sheetProtection algorithmName="SHA-512" hashValue="VhwG9DoFFCocNsHmp6IH2M5yGFOQtPI1KjTJy11Nj7sDOfSBxLCteaWw8cxBohrq3duLqdvzcKS7EwORGW7lyg==" saltValue="Fb0iWLkrxf2Ob2Pd2cS1XQ==" spinCount="100000" sheet="1" objects="1" scenarios="1"/>
  <phoneticPr fontId="11" type="noConversion"/>
  <dataValidations count="5">
    <dataValidation allowBlank="1" showInputMessage="1" showErrorMessage="1" prompt="R. br." sqref="A1" xr:uid="{00000000-0002-0000-0700-000000000000}"/>
    <dataValidation allowBlank="1" showInputMessage="1" showErrorMessage="1" prompt="AOP" sqref="B1" xr:uid="{00000000-0002-0000-0700-000001000000}"/>
    <dataValidation allowBlank="1" showInputMessage="1" showErrorMessage="1" prompt="Iznos (tekuća godina)" sqref="C1" xr:uid="{00000000-0002-0000-0700-000002000000}"/>
    <dataValidation allowBlank="1" showInputMessage="1" showErrorMessage="1" prompt="Iznos (prethodna godina)" sqref="D1" xr:uid="{00000000-0002-0000-0700-000003000000}"/>
    <dataValidation type="custom" operator="equal" allowBlank="1" showInputMessage="1" showErrorMessage="1" errorTitle="Greška" error="Vrijednost mora biti cjelobrojna - ponovite unos." sqref="C2:D55" xr:uid="{00000000-0002-0000-0700-000004000000}">
      <formula1>ISNUMBER(C2)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3" tint="0.79998168889431442"/>
  </sheetPr>
  <dimension ref="A1:J24"/>
  <sheetViews>
    <sheetView showGridLines="0" zoomScale="115" zoomScaleNormal="115" workbookViewId="0">
      <pane ySplit="1" topLeftCell="A2" activePane="bottomLeft" state="frozen"/>
      <selection activeCell="B2" sqref="B2:N2"/>
      <selection pane="bottomLeft"/>
    </sheetView>
  </sheetViews>
  <sheetFormatPr defaultRowHeight="16.5" x14ac:dyDescent="0.3"/>
  <cols>
    <col min="1" max="1" width="8.7109375" style="9" bestFit="1" customWidth="1"/>
    <col min="2" max="9" width="13.7109375" style="5" customWidth="1"/>
    <col min="10" max="10" width="49.42578125" style="5" customWidth="1"/>
    <col min="11" max="16384" width="9.140625" style="5"/>
  </cols>
  <sheetData>
    <row r="1" spans="1:10" x14ac:dyDescent="0.3">
      <c r="A1" s="92" t="s">
        <v>503</v>
      </c>
      <c r="B1" s="92" t="s">
        <v>490</v>
      </c>
      <c r="C1" s="92" t="s">
        <v>491</v>
      </c>
      <c r="D1" s="92" t="s">
        <v>492</v>
      </c>
      <c r="E1" s="92" t="s">
        <v>493</v>
      </c>
      <c r="F1" s="92" t="s">
        <v>500</v>
      </c>
      <c r="G1" s="92" t="s">
        <v>501</v>
      </c>
      <c r="H1" s="92" t="s">
        <v>504</v>
      </c>
      <c r="I1" s="92" t="s">
        <v>505</v>
      </c>
      <c r="J1" s="51" t="s">
        <v>2647</v>
      </c>
    </row>
    <row r="2" spans="1:10" x14ac:dyDescent="0.3">
      <c r="A2" s="45">
        <v>901</v>
      </c>
      <c r="B2" s="35">
        <f>Ekonomika!B467</f>
        <v>8922365</v>
      </c>
      <c r="C2" s="35">
        <f>Ekonomika!C467</f>
        <v>0</v>
      </c>
      <c r="D2" s="35">
        <f>Ekonomika!D467</f>
        <v>0</v>
      </c>
      <c r="E2" s="35">
        <f>Ekonomika!E467</f>
        <v>369492</v>
      </c>
      <c r="F2" s="35">
        <f>Ekonomika!F467</f>
        <v>-4258949</v>
      </c>
      <c r="G2" s="35">
        <f>Ekonomika!G467</f>
        <v>5032908</v>
      </c>
      <c r="H2" s="35">
        <f>Ekonomika!H467</f>
        <v>0</v>
      </c>
      <c r="I2" s="35">
        <f>Ekonomika!I467</f>
        <v>5032908</v>
      </c>
      <c r="J2" s="52" t="str">
        <f>IF(AND(OR(NOT(ISNUMBER(B2))),NOT(ISBLANK(B2))),CONCATENATE("Vrijednost na AOP ",A2,", ",B$1," mora biti cijeli broj."),IF(AND(OR(NOT(ISNUMBER(C2))),NOT(ISBLANK(C2))),CONCATENATE("Vrijednost na AOP ",A2,", ",C$1," mora biti cijeli broj."),IF(AND(OR(NOT(ISNUMBER(D2))),NOT(ISBLANK(D2))),CONCATENATE("Vrijednost na AOP ",A2,", ",D$1," mora biti cijeli broj."),IF(AND(OR(NOT(ISNUMBER(E2))),NOT(ISBLANK(E2))),CONCATENATE("Vrijednost na AOP ",A2,", ",E$1," mora biti cijeli broj."),IF(AND(OR(NOT(ISNUMBER(F2))),NOT(ISBLANK(F2))),CONCATENATE("Vrijednost na AOP ",A2,", ",F$1," mora biti cijeli broj."),IF(AND(OR(NOT(ISNUMBER(G2))),NOT(ISBLANK(G2))),CONCATENATE("Vrijednost na AOP ",A2,", ",G$1," mora biti cijeli broj."),IF(AND(OR(NOT(ISNUMBER(H2))),NOT(ISBLANK(H2))),CONCATENATE("Vrijednost na AOP ",A2,", ",H$1," mora biti cijeli broj."),IF(AND(OR(NOT(ISNUMBER(I2))),NOT(ISBLANK(I2))),CONCATENATE("Vrijednost na AOP ",A2,", ",I$1," mora biti cijeli broj."),""))))))))</f>
        <v/>
      </c>
    </row>
    <row r="3" spans="1:10" x14ac:dyDescent="0.3">
      <c r="A3" s="45">
        <v>902</v>
      </c>
      <c r="B3" s="35">
        <f>Ekonomika!B468</f>
        <v>0</v>
      </c>
      <c r="C3" s="35">
        <f>Ekonomika!C468</f>
        <v>0</v>
      </c>
      <c r="D3" s="35">
        <f>Ekonomika!D468</f>
        <v>0</v>
      </c>
      <c r="E3" s="35">
        <f>Ekonomika!E468</f>
        <v>0</v>
      </c>
      <c r="F3" s="35">
        <f>Ekonomika!F468</f>
        <v>0</v>
      </c>
      <c r="G3" s="35">
        <f>Ekonomika!G468</f>
        <v>0</v>
      </c>
      <c r="H3" s="35">
        <f>Ekonomika!H468</f>
        <v>0</v>
      </c>
      <c r="I3" s="35">
        <f>Ekonomika!I468</f>
        <v>0</v>
      </c>
      <c r="J3" s="52" t="str">
        <f t="shared" ref="J3:J24" si="0">IF(AND(OR(NOT(ISNUMBER(B3))),NOT(ISBLANK(B3))),CONCATENATE("Vrijednost na AOP ",A3,", ",B$1," mora biti cijeli broj."),IF(AND(OR(NOT(ISNUMBER(C3))),NOT(ISBLANK(C3))),CONCATENATE("Vrijednost na AOP ",A3,", ",C$1," mora biti cijeli broj."),IF(AND(OR(NOT(ISNUMBER(D3))),NOT(ISBLANK(D3))),CONCATENATE("Vrijednost na AOP ",A3,", ",D$1," mora biti cijeli broj."),IF(AND(OR(NOT(ISNUMBER(E3))),NOT(ISBLANK(E3))),CONCATENATE("Vrijednost na AOP ",A3,", ",E$1," mora biti cijeli broj."),IF(AND(OR(NOT(ISNUMBER(F3))),NOT(ISBLANK(F3))),CONCATENATE("Vrijednost na AOP ",A3,", ",F$1," mora biti cijeli broj."),IF(AND(OR(NOT(ISNUMBER(G3))),NOT(ISBLANK(G3))),CONCATENATE("Vrijednost na AOP ",A3,", ",G$1," mora biti cijeli broj."),IF(AND(OR(NOT(ISNUMBER(H3))),NOT(ISBLANK(H3))),CONCATENATE("Vrijednost na AOP ",A3,", ",H$1," mora biti cijeli broj."),IF(AND(OR(NOT(ISNUMBER(I3))),NOT(ISBLANK(I3))),CONCATENATE("Vrijednost na AOP ",A3,", ",I$1," mora biti cijeli broj."),""))))))))</f>
        <v/>
      </c>
    </row>
    <row r="4" spans="1:10" x14ac:dyDescent="0.3">
      <c r="A4" s="45">
        <v>903</v>
      </c>
      <c r="B4" s="35">
        <f>Ekonomika!B469</f>
        <v>0</v>
      </c>
      <c r="C4" s="35">
        <f>Ekonomika!C469</f>
        <v>0</v>
      </c>
      <c r="D4" s="35">
        <f>Ekonomika!D469</f>
        <v>0</v>
      </c>
      <c r="E4" s="35">
        <f>Ekonomika!E469</f>
        <v>0</v>
      </c>
      <c r="F4" s="35">
        <f>Ekonomika!F469</f>
        <v>0</v>
      </c>
      <c r="G4" s="35">
        <f>Ekonomika!G469</f>
        <v>0</v>
      </c>
      <c r="H4" s="35">
        <f>Ekonomika!H469</f>
        <v>0</v>
      </c>
      <c r="I4" s="35">
        <f>Ekonomika!I469</f>
        <v>0</v>
      </c>
      <c r="J4" s="52" t="str">
        <f t="shared" si="0"/>
        <v/>
      </c>
    </row>
    <row r="5" spans="1:10" x14ac:dyDescent="0.3">
      <c r="A5" s="45">
        <v>904</v>
      </c>
      <c r="B5" s="35">
        <f>Ekonomika!B470</f>
        <v>8922365</v>
      </c>
      <c r="C5" s="35">
        <f>Ekonomika!C470</f>
        <v>0</v>
      </c>
      <c r="D5" s="35">
        <f>Ekonomika!D470</f>
        <v>0</v>
      </c>
      <c r="E5" s="35">
        <f>Ekonomika!E470</f>
        <v>369492</v>
      </c>
      <c r="F5" s="35">
        <f>Ekonomika!F470</f>
        <v>-4258949</v>
      </c>
      <c r="G5" s="35">
        <f>Ekonomika!G470</f>
        <v>5032908</v>
      </c>
      <c r="H5" s="35">
        <f>Ekonomika!H470</f>
        <v>0</v>
      </c>
      <c r="I5" s="35">
        <f>Ekonomika!I470</f>
        <v>5032908</v>
      </c>
      <c r="J5" s="52" t="str">
        <f t="shared" si="0"/>
        <v/>
      </c>
    </row>
    <row r="6" spans="1:10" x14ac:dyDescent="0.3">
      <c r="A6" s="45">
        <v>905</v>
      </c>
      <c r="B6" s="35">
        <f>Ekonomika!B471</f>
        <v>0</v>
      </c>
      <c r="C6" s="35">
        <f>Ekonomika!C471</f>
        <v>0</v>
      </c>
      <c r="D6" s="35">
        <f>Ekonomika!D471</f>
        <v>0</v>
      </c>
      <c r="E6" s="35">
        <f>Ekonomika!E471</f>
        <v>0</v>
      </c>
      <c r="F6" s="35">
        <f>Ekonomika!F471</f>
        <v>0</v>
      </c>
      <c r="G6" s="35">
        <f>Ekonomika!G471</f>
        <v>0</v>
      </c>
      <c r="H6" s="35">
        <f>Ekonomika!H471</f>
        <v>0</v>
      </c>
      <c r="I6" s="35">
        <f>Ekonomika!I471</f>
        <v>0</v>
      </c>
      <c r="J6" s="52" t="str">
        <f t="shared" si="0"/>
        <v/>
      </c>
    </row>
    <row r="7" spans="1:10" x14ac:dyDescent="0.3">
      <c r="A7" s="45">
        <v>906</v>
      </c>
      <c r="B7" s="35">
        <f>Ekonomika!B472</f>
        <v>0</v>
      </c>
      <c r="C7" s="35">
        <f>Ekonomika!C472</f>
        <v>0</v>
      </c>
      <c r="D7" s="35">
        <f>Ekonomika!D472</f>
        <v>0</v>
      </c>
      <c r="E7" s="35">
        <f>Ekonomika!E472</f>
        <v>0</v>
      </c>
      <c r="F7" s="35">
        <f>Ekonomika!F472</f>
        <v>0</v>
      </c>
      <c r="G7" s="35">
        <f>Ekonomika!G472</f>
        <v>0</v>
      </c>
      <c r="H7" s="35">
        <f>Ekonomika!H472</f>
        <v>0</v>
      </c>
      <c r="I7" s="35">
        <f>Ekonomika!I472</f>
        <v>0</v>
      </c>
      <c r="J7" s="52" t="str">
        <f t="shared" si="0"/>
        <v/>
      </c>
    </row>
    <row r="8" spans="1:10" x14ac:dyDescent="0.3">
      <c r="A8" s="45">
        <v>907</v>
      </c>
      <c r="B8" s="35">
        <f>Ekonomika!B473</f>
        <v>0</v>
      </c>
      <c r="C8" s="35">
        <f>Ekonomika!C473</f>
        <v>0</v>
      </c>
      <c r="D8" s="35">
        <f>Ekonomika!D473</f>
        <v>0</v>
      </c>
      <c r="E8" s="35">
        <f>Ekonomika!E473</f>
        <v>0</v>
      </c>
      <c r="F8" s="35">
        <f>Ekonomika!F473</f>
        <v>0</v>
      </c>
      <c r="G8" s="35">
        <f>Ekonomika!G473</f>
        <v>0</v>
      </c>
      <c r="H8" s="35">
        <f>Ekonomika!H473</f>
        <v>0</v>
      </c>
      <c r="I8" s="35">
        <f>Ekonomika!I473</f>
        <v>0</v>
      </c>
      <c r="J8" s="52" t="str">
        <f t="shared" si="0"/>
        <v/>
      </c>
    </row>
    <row r="9" spans="1:10" x14ac:dyDescent="0.3">
      <c r="A9" s="45">
        <v>908</v>
      </c>
      <c r="B9" s="35">
        <f>Ekonomika!B474</f>
        <v>0</v>
      </c>
      <c r="C9" s="35">
        <f>Ekonomika!C474</f>
        <v>0</v>
      </c>
      <c r="D9" s="35">
        <f>Ekonomika!D474</f>
        <v>0</v>
      </c>
      <c r="E9" s="35">
        <f>Ekonomika!E474</f>
        <v>0</v>
      </c>
      <c r="F9" s="35">
        <f>Ekonomika!F474</f>
        <v>14202</v>
      </c>
      <c r="G9" s="35">
        <f>Ekonomika!G474</f>
        <v>14202</v>
      </c>
      <c r="H9" s="35">
        <f>Ekonomika!H474</f>
        <v>0</v>
      </c>
      <c r="I9" s="35">
        <f>Ekonomika!I474</f>
        <v>14202</v>
      </c>
      <c r="J9" s="52" t="str">
        <f t="shared" si="0"/>
        <v/>
      </c>
    </row>
    <row r="10" spans="1:10" x14ac:dyDescent="0.3">
      <c r="A10" s="45">
        <v>909</v>
      </c>
      <c r="B10" s="35">
        <f>Ekonomika!B475</f>
        <v>0</v>
      </c>
      <c r="C10" s="35">
        <f>Ekonomika!C475</f>
        <v>0</v>
      </c>
      <c r="D10" s="35">
        <f>Ekonomika!D475</f>
        <v>0</v>
      </c>
      <c r="E10" s="35">
        <f>Ekonomika!E475</f>
        <v>0</v>
      </c>
      <c r="F10" s="35">
        <f>Ekonomika!F475</f>
        <v>0</v>
      </c>
      <c r="G10" s="35">
        <f>Ekonomika!G475</f>
        <v>0</v>
      </c>
      <c r="H10" s="35">
        <f>Ekonomika!H475</f>
        <v>0</v>
      </c>
      <c r="I10" s="35">
        <f>Ekonomika!I475</f>
        <v>0</v>
      </c>
      <c r="J10" s="52" t="str">
        <f t="shared" si="0"/>
        <v/>
      </c>
    </row>
    <row r="11" spans="1:10" x14ac:dyDescent="0.3">
      <c r="A11" s="45">
        <v>910</v>
      </c>
      <c r="B11" s="35">
        <f>Ekonomika!B476</f>
        <v>0</v>
      </c>
      <c r="C11" s="35">
        <f>Ekonomika!C476</f>
        <v>0</v>
      </c>
      <c r="D11" s="35">
        <f>Ekonomika!D476</f>
        <v>0</v>
      </c>
      <c r="E11" s="35">
        <f>Ekonomika!E476</f>
        <v>0</v>
      </c>
      <c r="F11" s="35">
        <f>Ekonomika!F476</f>
        <v>0</v>
      </c>
      <c r="G11" s="35">
        <f>Ekonomika!G476</f>
        <v>0</v>
      </c>
      <c r="H11" s="35">
        <f>Ekonomika!H476</f>
        <v>0</v>
      </c>
      <c r="I11" s="35">
        <f>Ekonomika!I476</f>
        <v>0</v>
      </c>
      <c r="J11" s="52" t="str">
        <f>IF(AND(OR(NOT(ISNUMBER(B11)),B11&lt;0),NOT(ISBLANK(B11))),CONCATENATE("Vrijednost na AOP ",A11,", ",B$1," ne može biti negativan broj."),IF(AND(OR(NOT(ISNUMBER(C11)),C11&lt;0),NOT(ISBLANK(C11))),CONCATENATE("Vrijednost na AOP ",A11,", ",C$1," ne može biti negativan broj."),IF(AND(OR(NOT(ISNUMBER(D11)),D11&lt;0),NOT(ISBLANK(D11))),CONCATENATE("Vrijednost na AOP ",A11,", ",D$1," ne može biti negativan broj."),IF(AND(OR(NOT(ISNUMBER(E11)),E11&lt;0),NOT(ISBLANK(E11))),CONCATENATE("Vrijednost na AOP ",A11,", ",E$1," ne može biti negativan broj."),IF(AND(OR(NOT(ISNUMBER(F11)),F11&lt;0),NOT(ISBLANK(F11))),CONCATENATE("Vrijednost na AOP ",A11,", ",F$1," ne može biti negativan broj."),IF(AND(OR(NOT(ISNUMBER(G11)),G11&lt;0),NOT(ISBLANK(G11))),CONCATENATE("Vrijednost na AOP ",A11,", ",G$1," ne može biti negativan broj."),IF(AND(OR(NOT(ISNUMBER(H11)),H11&lt;0),NOT(ISBLANK(H11))),CONCATENATE("Vrijednost na AOP ",A11,", ",H$1," ne može biti negativan broj."),IF(AND(OR(NOT(ISNUMBER(I11)),I11&lt;0),NOT(ISBLANK(I11))),CONCATENATE("Vrijednost na AOP ",A11,", ",I$1," ne može biti negativan broj."),""))))))))</f>
        <v/>
      </c>
    </row>
    <row r="12" spans="1:10" x14ac:dyDescent="0.3">
      <c r="A12" s="45">
        <v>911</v>
      </c>
      <c r="B12" s="35">
        <f>Ekonomika!B477</f>
        <v>0</v>
      </c>
      <c r="C12" s="35">
        <f>Ekonomika!C477</f>
        <v>0</v>
      </c>
      <c r="D12" s="35">
        <f>Ekonomika!D477</f>
        <v>0</v>
      </c>
      <c r="E12" s="35">
        <f>Ekonomika!E477</f>
        <v>0</v>
      </c>
      <c r="F12" s="35">
        <f>Ekonomika!F477</f>
        <v>0</v>
      </c>
      <c r="G12" s="35">
        <f>Ekonomika!G477</f>
        <v>0</v>
      </c>
      <c r="H12" s="35">
        <f>Ekonomika!H477</f>
        <v>0</v>
      </c>
      <c r="I12" s="35">
        <f>Ekonomika!I477</f>
        <v>0</v>
      </c>
      <c r="J12" s="52" t="str">
        <f t="shared" si="0"/>
        <v/>
      </c>
    </row>
    <row r="13" spans="1:10" x14ac:dyDescent="0.3">
      <c r="A13" s="45">
        <v>912</v>
      </c>
      <c r="B13" s="35">
        <f>Ekonomika!B478</f>
        <v>8922365</v>
      </c>
      <c r="C13" s="35">
        <f>Ekonomika!C478</f>
        <v>0</v>
      </c>
      <c r="D13" s="35">
        <f>Ekonomika!D478</f>
        <v>0</v>
      </c>
      <c r="E13" s="35">
        <f>Ekonomika!E478</f>
        <v>369492</v>
      </c>
      <c r="F13" s="35">
        <f>Ekonomika!F478</f>
        <v>-4244747</v>
      </c>
      <c r="G13" s="35">
        <f>Ekonomika!G478</f>
        <v>5047110</v>
      </c>
      <c r="H13" s="35">
        <f>Ekonomika!H478</f>
        <v>0</v>
      </c>
      <c r="I13" s="35">
        <f>Ekonomika!I478</f>
        <v>5047110</v>
      </c>
      <c r="J13" s="52" t="str">
        <f t="shared" si="0"/>
        <v/>
      </c>
    </row>
    <row r="14" spans="1:10" x14ac:dyDescent="0.3">
      <c r="A14" s="45">
        <v>913</v>
      </c>
      <c r="B14" s="35">
        <f>Ekonomika!B479</f>
        <v>0</v>
      </c>
      <c r="C14" s="35">
        <f>Ekonomika!C479</f>
        <v>0</v>
      </c>
      <c r="D14" s="35">
        <f>Ekonomika!D479</f>
        <v>0</v>
      </c>
      <c r="E14" s="35">
        <f>Ekonomika!E479</f>
        <v>0</v>
      </c>
      <c r="F14" s="35">
        <f>Ekonomika!F479</f>
        <v>0</v>
      </c>
      <c r="G14" s="35">
        <f>Ekonomika!G479</f>
        <v>0</v>
      </c>
      <c r="H14" s="35">
        <f>Ekonomika!H479</f>
        <v>0</v>
      </c>
      <c r="I14" s="35">
        <f>Ekonomika!I479</f>
        <v>0</v>
      </c>
      <c r="J14" s="52" t="str">
        <f t="shared" si="0"/>
        <v/>
      </c>
    </row>
    <row r="15" spans="1:10" x14ac:dyDescent="0.3">
      <c r="A15" s="45">
        <v>914</v>
      </c>
      <c r="B15" s="35">
        <f>Ekonomika!B480</f>
        <v>0</v>
      </c>
      <c r="C15" s="35">
        <f>Ekonomika!C480</f>
        <v>0</v>
      </c>
      <c r="D15" s="35">
        <f>Ekonomika!D480</f>
        <v>0</v>
      </c>
      <c r="E15" s="35">
        <f>Ekonomika!E480</f>
        <v>0</v>
      </c>
      <c r="F15" s="35">
        <f>Ekonomika!F480</f>
        <v>0</v>
      </c>
      <c r="G15" s="35">
        <f>Ekonomika!G480</f>
        <v>0</v>
      </c>
      <c r="H15" s="35">
        <f>Ekonomika!H480</f>
        <v>0</v>
      </c>
      <c r="I15" s="35">
        <f>Ekonomika!I480</f>
        <v>0</v>
      </c>
      <c r="J15" s="52" t="str">
        <f t="shared" si="0"/>
        <v/>
      </c>
    </row>
    <row r="16" spans="1:10" x14ac:dyDescent="0.3">
      <c r="A16" s="45">
        <v>915</v>
      </c>
      <c r="B16" s="35">
        <f>Ekonomika!B481</f>
        <v>8922365</v>
      </c>
      <c r="C16" s="35">
        <f>Ekonomika!C481</f>
        <v>0</v>
      </c>
      <c r="D16" s="35">
        <f>Ekonomika!D481</f>
        <v>0</v>
      </c>
      <c r="E16" s="35">
        <f>Ekonomika!E481</f>
        <v>369492</v>
      </c>
      <c r="F16" s="35">
        <f>Ekonomika!F481</f>
        <v>-4244747</v>
      </c>
      <c r="G16" s="35">
        <f>Ekonomika!G481</f>
        <v>5047110</v>
      </c>
      <c r="H16" s="35">
        <f>Ekonomika!H481</f>
        <v>0</v>
      </c>
      <c r="I16" s="35">
        <f>Ekonomika!I481</f>
        <v>5047110</v>
      </c>
      <c r="J16" s="52" t="str">
        <f t="shared" si="0"/>
        <v/>
      </c>
    </row>
    <row r="17" spans="1:10" x14ac:dyDescent="0.3">
      <c r="A17" s="45">
        <v>916</v>
      </c>
      <c r="B17" s="35">
        <f>Ekonomika!B482</f>
        <v>0</v>
      </c>
      <c r="C17" s="35">
        <f>Ekonomika!C482</f>
        <v>0</v>
      </c>
      <c r="D17" s="35">
        <f>Ekonomika!D482</f>
        <v>0</v>
      </c>
      <c r="E17" s="35">
        <f>Ekonomika!E482</f>
        <v>0</v>
      </c>
      <c r="F17" s="35">
        <f>Ekonomika!F482</f>
        <v>0</v>
      </c>
      <c r="G17" s="35">
        <f>Ekonomika!G482</f>
        <v>0</v>
      </c>
      <c r="H17" s="35">
        <f>Ekonomika!H482</f>
        <v>0</v>
      </c>
      <c r="I17" s="35">
        <f>Ekonomika!I482</f>
        <v>0</v>
      </c>
      <c r="J17" s="52" t="str">
        <f t="shared" si="0"/>
        <v/>
      </c>
    </row>
    <row r="18" spans="1:10" x14ac:dyDescent="0.3">
      <c r="A18" s="45">
        <v>917</v>
      </c>
      <c r="B18" s="35">
        <f>Ekonomika!B483</f>
        <v>0</v>
      </c>
      <c r="C18" s="35">
        <f>Ekonomika!C483</f>
        <v>0</v>
      </c>
      <c r="D18" s="35">
        <f>Ekonomika!D483</f>
        <v>0</v>
      </c>
      <c r="E18" s="35">
        <f>Ekonomika!E483</f>
        <v>0</v>
      </c>
      <c r="F18" s="35">
        <f>Ekonomika!F483</f>
        <v>0</v>
      </c>
      <c r="G18" s="35">
        <f>Ekonomika!G483</f>
        <v>0</v>
      </c>
      <c r="H18" s="35">
        <f>Ekonomika!H483</f>
        <v>0</v>
      </c>
      <c r="I18" s="35">
        <f>Ekonomika!I483</f>
        <v>0</v>
      </c>
      <c r="J18" s="52" t="str">
        <f t="shared" si="0"/>
        <v/>
      </c>
    </row>
    <row r="19" spans="1:10" x14ac:dyDescent="0.3">
      <c r="A19" s="45">
        <v>918</v>
      </c>
      <c r="B19" s="35">
        <f>Ekonomika!B484</f>
        <v>0</v>
      </c>
      <c r="C19" s="35">
        <f>Ekonomika!C484</f>
        <v>0</v>
      </c>
      <c r="D19" s="35">
        <f>Ekonomika!D484</f>
        <v>0</v>
      </c>
      <c r="E19" s="35">
        <f>Ekonomika!E484</f>
        <v>0</v>
      </c>
      <c r="F19" s="35">
        <f>Ekonomika!F484</f>
        <v>0</v>
      </c>
      <c r="G19" s="35">
        <f>Ekonomika!G484</f>
        <v>0</v>
      </c>
      <c r="H19" s="35">
        <f>Ekonomika!H484</f>
        <v>0</v>
      </c>
      <c r="I19" s="35">
        <f>Ekonomika!I484</f>
        <v>0</v>
      </c>
      <c r="J19" s="52" t="str">
        <f t="shared" si="0"/>
        <v/>
      </c>
    </row>
    <row r="20" spans="1:10" x14ac:dyDescent="0.3">
      <c r="A20" s="45">
        <v>919</v>
      </c>
      <c r="B20" s="35">
        <f>Ekonomika!B485</f>
        <v>0</v>
      </c>
      <c r="C20" s="35">
        <f>Ekonomika!C485</f>
        <v>0</v>
      </c>
      <c r="D20" s="35">
        <f>Ekonomika!D485</f>
        <v>0</v>
      </c>
      <c r="E20" s="35">
        <f>Ekonomika!E485</f>
        <v>0</v>
      </c>
      <c r="F20" s="35">
        <f>Ekonomika!F485</f>
        <v>12814</v>
      </c>
      <c r="G20" s="35">
        <f>Ekonomika!G485</f>
        <v>12814</v>
      </c>
      <c r="H20" s="35">
        <f>Ekonomika!H485</f>
        <v>0</v>
      </c>
      <c r="I20" s="35">
        <f>Ekonomika!I485</f>
        <v>12814</v>
      </c>
      <c r="J20" s="52" t="str">
        <f t="shared" si="0"/>
        <v/>
      </c>
    </row>
    <row r="21" spans="1:10" x14ac:dyDescent="0.3">
      <c r="A21" s="45">
        <v>920</v>
      </c>
      <c r="B21" s="35">
        <f>Ekonomika!B486</f>
        <v>0</v>
      </c>
      <c r="C21" s="35">
        <f>Ekonomika!C486</f>
        <v>0</v>
      </c>
      <c r="D21" s="35">
        <f>Ekonomika!D486</f>
        <v>0</v>
      </c>
      <c r="E21" s="35">
        <f>Ekonomika!E486</f>
        <v>793765</v>
      </c>
      <c r="F21" s="35">
        <f>Ekonomika!F486</f>
        <v>4244746</v>
      </c>
      <c r="G21" s="35">
        <f>Ekonomika!G486</f>
        <v>5038511</v>
      </c>
      <c r="H21" s="35">
        <f>Ekonomika!H486</f>
        <v>0</v>
      </c>
      <c r="I21" s="35">
        <f>Ekonomika!I486</f>
        <v>5038511</v>
      </c>
      <c r="J21" s="52" t="str">
        <f t="shared" si="0"/>
        <v/>
      </c>
    </row>
    <row r="22" spans="1:10" x14ac:dyDescent="0.3">
      <c r="A22" s="45">
        <v>921</v>
      </c>
      <c r="B22" s="35">
        <f>Ekonomika!B487</f>
        <v>0</v>
      </c>
      <c r="C22" s="35">
        <f>Ekonomika!C487</f>
        <v>0</v>
      </c>
      <c r="D22" s="35">
        <f>Ekonomika!D487</f>
        <v>0</v>
      </c>
      <c r="E22" s="35">
        <f>Ekonomika!E487</f>
        <v>0</v>
      </c>
      <c r="F22" s="35">
        <f>Ekonomika!F487</f>
        <v>0</v>
      </c>
      <c r="G22" s="35">
        <f>Ekonomika!G487</f>
        <v>0</v>
      </c>
      <c r="H22" s="35">
        <f>Ekonomika!H487</f>
        <v>0</v>
      </c>
      <c r="I22" s="35">
        <f>Ekonomika!I487</f>
        <v>0</v>
      </c>
      <c r="J22" s="52" t="str">
        <f>IF(AND(OR(NOT(ISNUMBER(B22)),B22&lt;0),NOT(ISBLANK(B22))),CONCATENATE("Vrijednost na AOP ",A22,", ",B$1," ne može biti negativan broj."),IF(AND(OR(NOT(ISNUMBER(C22)),C22&lt;0),NOT(ISBLANK(C22))),CONCATENATE("Vrijednost na AOP ",A22,", ",C$1," ne može biti negativan broj."),IF(AND(OR(NOT(ISNUMBER(D22)),D22&lt;0),NOT(ISBLANK(D22))),CONCATENATE("Vrijednost na AOP ",A22,", ",D$1," ne može biti negativan broj."),IF(AND(OR(NOT(ISNUMBER(E22)),E22&lt;0),NOT(ISBLANK(E22))),CONCATENATE("Vrijednost na AOP ",A22,", ",E$1," ne može biti negativan broj."),IF(AND(OR(NOT(ISNUMBER(F22)),F22&lt;0),NOT(ISBLANK(F22))),CONCATENATE("Vrijednost na AOP ",A22,", ",F$1," ne može biti negativan broj."),IF(AND(OR(NOT(ISNUMBER(G22)),G22&lt;0),NOT(ISBLANK(G22))),CONCATENATE("Vrijednost na AOP ",A22,", ",G$1," ne može biti negativan broj."),IF(AND(OR(NOT(ISNUMBER(H22)),H22&lt;0),NOT(ISBLANK(H22))),CONCATENATE("Vrijednost na AOP ",A22,", ",H$1," ne može biti negativan broj."),IF(AND(OR(NOT(ISNUMBER(I22)),I22&lt;0),NOT(ISBLANK(I22))),CONCATENATE("Vrijednost na AOP ",A22,", ",I$1," ne može biti negativan broj."),""))))))))</f>
        <v/>
      </c>
    </row>
    <row r="23" spans="1:10" x14ac:dyDescent="0.3">
      <c r="A23" s="45">
        <v>922</v>
      </c>
      <c r="B23" s="35">
        <f>Ekonomika!B488</f>
        <v>-5038512</v>
      </c>
      <c r="C23" s="35">
        <f>Ekonomika!C488</f>
        <v>0</v>
      </c>
      <c r="D23" s="35">
        <f>Ekonomika!D488</f>
        <v>0</v>
      </c>
      <c r="E23" s="35">
        <f>Ekonomika!E488</f>
        <v>0</v>
      </c>
      <c r="F23" s="35">
        <f>Ekonomika!F488</f>
        <v>0</v>
      </c>
      <c r="G23" s="35">
        <f>Ekonomika!G488</f>
        <v>-5038512</v>
      </c>
      <c r="H23" s="35">
        <f>Ekonomika!H488</f>
        <v>0</v>
      </c>
      <c r="I23" s="35">
        <f>Ekonomika!I488</f>
        <v>-5038512</v>
      </c>
      <c r="J23" s="52" t="str">
        <f t="shared" si="0"/>
        <v/>
      </c>
    </row>
    <row r="24" spans="1:10" x14ac:dyDescent="0.3">
      <c r="A24" s="45">
        <v>923</v>
      </c>
      <c r="B24" s="35">
        <f>Ekonomika!B489</f>
        <v>3883853</v>
      </c>
      <c r="C24" s="35">
        <f>Ekonomika!C489</f>
        <v>0</v>
      </c>
      <c r="D24" s="35">
        <f>Ekonomika!D489</f>
        <v>0</v>
      </c>
      <c r="E24" s="35">
        <f>Ekonomika!E489</f>
        <v>1163257</v>
      </c>
      <c r="F24" s="35">
        <f>Ekonomika!F489</f>
        <v>12813</v>
      </c>
      <c r="G24" s="35">
        <f>Ekonomika!G489</f>
        <v>5059923</v>
      </c>
      <c r="H24" s="35">
        <f>Ekonomika!H489</f>
        <v>0</v>
      </c>
      <c r="I24" s="35">
        <f>Ekonomika!I489</f>
        <v>5059923</v>
      </c>
      <c r="J24" s="52" t="str">
        <f t="shared" si="0"/>
        <v/>
      </c>
    </row>
  </sheetData>
  <sheetProtection algorithmName="SHA-512" hashValue="TOAOq/t6UnW4i/PewlmyPTftxW3PjNv/nVqAqnZvkeKmPuVoZsWQ+bgZoXJNjrDL/efjoIpdFyQPg4tKeRdpOw==" saltValue="p5sjvLMBF1XFfrqiEHh67w==" spinCount="100000" sheet="1" objects="1" scenarios="1"/>
  <phoneticPr fontId="11" type="noConversion"/>
  <dataValidations count="11">
    <dataValidation allowBlank="1" showInputMessage="1" showErrorMessage="1" prompt="Manjinski interes" sqref="H1" xr:uid="{00000000-0002-0000-0800-000000000000}"/>
    <dataValidation allowBlank="1" showInputMessage="1" showErrorMessage="1" prompt="Ukupni kapital" sqref="I1" xr:uid="{00000000-0002-0000-0800-000001000000}"/>
    <dataValidation allowBlank="1" showInputMessage="1" showErrorMessage="1" prompt="AOP" sqref="A1" xr:uid="{00000000-0002-0000-0800-000002000000}"/>
    <dataValidation allowBlank="1" showInputMessage="1" showErrorMessage="1" prompt="Dionički kapital i udjeli u d.o.o." sqref="B1" xr:uid="{00000000-0002-0000-0800-000003000000}"/>
    <dataValidation allowBlank="1" showInputMessage="1" showErrorMessage="1" prompt="Revalorizacione rezerve" sqref="C1" xr:uid="{00000000-0002-0000-0800-000004000000}"/>
    <dataValidation allowBlank="1" showInputMessage="1" showErrorMessage="1" prompt="Nerealizovani dobici/gubici po osnovu finansijslih sredstava raspoloživih za prodaju" sqref="D1" xr:uid="{00000000-0002-0000-0800-000005000000}"/>
    <dataValidation allowBlank="1" showInputMessage="1" showErrorMessage="1" prompt="Ostale rezerve (emisiona premija, zakonske i statutarne rezerve, zaštita gotovinskih tokova)" sqref="E1" xr:uid="{00000000-0002-0000-0800-000006000000}"/>
    <dataValidation allowBlank="1" showInputMessage="1" showErrorMessage="1" prompt="Akumulirana neraspoređena dobit/nepokriveni gubitak" sqref="F1" xr:uid="{00000000-0002-0000-0800-000007000000}"/>
    <dataValidation allowBlank="1" showInputMessage="1" showErrorMessage="1" prompt="Ukupno - dio kapitala koji pripada vlasnicima matičnog privrednog/gospodarskog društva" sqref="G1" xr:uid="{00000000-0002-0000-0800-000008000000}"/>
    <dataValidation type="custom" operator="equal" allowBlank="1" showInputMessage="1" showErrorMessage="1" errorTitle="Greška" error="Vrijednost mora biti cjelobrojna - ponovite unos." sqref="B2:E24 I2:I24 F2:H10 G11:G23 F23 F12:F21 H12:H21 H23" xr:uid="{00000000-0002-0000-0800-000009000000}">
      <formula1>ISNUMBER(B2)</formula1>
    </dataValidation>
    <dataValidation type="whole" operator="greaterThanOrEqual" allowBlank="1" showInputMessage="1" showErrorMessage="1" errorTitle="Greška" error="Vrijednost mora biti cjelobrojna i nenegativna - ponovite unos." sqref="F24:H24 F11 H11 F22 H22" xr:uid="{00000000-0002-0000-0800-00000A000000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Napomene</vt:lpstr>
      <vt:lpstr>OsnovniPodaci</vt:lpstr>
      <vt:lpstr>#BS_A</vt:lpstr>
      <vt:lpstr>#BS_P</vt:lpstr>
      <vt:lpstr>#BU</vt:lpstr>
      <vt:lpstr>#PPP</vt:lpstr>
      <vt:lpstr>#GT_1</vt:lpstr>
      <vt:lpstr>#GT_2</vt:lpstr>
      <vt:lpstr>#IPK</vt:lpstr>
      <vt:lpstr>#ANEX</vt:lpstr>
      <vt:lpstr>#VN</vt:lpstr>
      <vt:lpstr>#CKS</vt:lpstr>
      <vt:lpstr>#OC</vt:lpstr>
      <vt:lpstr>#NZS</vt:lpstr>
      <vt:lpstr>#ZPN</vt:lpstr>
      <vt:lpstr>#STANEX</vt:lpstr>
      <vt:lpstr>#GII</vt:lpstr>
      <vt:lpstr>Ekonomika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Alminka Nukic</dc:creator>
  <cp:lastModifiedBy>Alminka Nukic</cp:lastModifiedBy>
  <cp:lastPrinted>2013-01-07T13:20:18Z</cp:lastPrinted>
  <dcterms:created xsi:type="dcterms:W3CDTF">2011-06-07T10:02:19Z</dcterms:created>
  <dcterms:modified xsi:type="dcterms:W3CDTF">2020-02-27T10:59:16Z</dcterms:modified>
</cp:coreProperties>
</file>